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4A009C8F-3AD9-407F-9494-3181DC33BF52}" xr6:coauthVersionLast="47" xr6:coauthVersionMax="47" xr10:uidLastSave="{00000000-0000-0000-0000-000000000000}"/>
  <bookViews>
    <workbookView xWindow="30" yWindow="615" windowWidth="28770" windowHeight="14550" tabRatio="838" xr2:uid="{00000000-000D-0000-FFFF-FFFF00000000}"/>
  </bookViews>
  <sheets>
    <sheet name="変更申請書" sheetId="18" r:id="rId1"/>
    <sheet name="テナント関連情報1（変更単独）" sheetId="1" r:id="rId2"/>
    <sheet name="テナント関連情報2（変更単独）" sheetId="3" r:id="rId3"/>
    <sheet name="リスト" sheetId="5" state="hidden" r:id="rId4"/>
  </sheets>
  <externalReferences>
    <externalReference r:id="rId5"/>
  </externalReferences>
  <definedNames>
    <definedName name="_xlnm.Print_Area" localSheetId="0">変更申請書!$A$1:$B$54</definedName>
    <definedName name="一時帰国">#REF!</definedName>
    <definedName name="外国勤務">#REF!</definedName>
    <definedName name="経過期間">#REF!</definedName>
    <definedName name="国籍">#REF!</definedName>
    <definedName name="所属機関">#REF!</definedName>
    <definedName name="滞在期間">#REF!</definedName>
    <definedName name="滞在目的">#REF!</definedName>
    <definedName name="特定類型">#REF!</definedName>
    <definedName name="汎用入力">[1]設定!$F$2:$F$3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8" l="1"/>
  <c r="B52" i="18"/>
  <c r="E5" i="3"/>
  <c r="K53" i="3"/>
  <c r="K54" i="3"/>
  <c r="K55" i="3"/>
  <c r="K56" i="3"/>
  <c r="B24" i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8" i="3"/>
  <c r="D11" i="1"/>
  <c r="D25" i="18"/>
  <c r="D26" i="18"/>
  <c r="D27" i="18"/>
  <c r="D24" i="18"/>
  <c r="D15" i="1"/>
  <c r="J15" i="1" s="1"/>
  <c r="D10" i="1"/>
  <c r="J10" i="1" s="1"/>
  <c r="D9" i="1"/>
  <c r="J9" i="1" s="1"/>
  <c r="D8" i="1"/>
  <c r="J8" i="1" s="1"/>
  <c r="D14" i="1"/>
  <c r="J14" i="1" s="1"/>
  <c r="D13" i="1"/>
  <c r="J13" i="1" s="1"/>
  <c r="D12" i="1"/>
  <c r="J12" i="1" s="1"/>
  <c r="D7" i="1"/>
  <c r="J7" i="1" s="1"/>
  <c r="D6" i="1"/>
  <c r="J6" i="1" s="1"/>
  <c r="D5" i="1"/>
  <c r="J5" i="1" s="1"/>
  <c r="D33" i="18" l="1"/>
  <c r="F18" i="18" l="1"/>
  <c r="D23" i="18"/>
  <c r="D30" i="18"/>
  <c r="D31" i="18"/>
  <c r="D32" i="18"/>
  <c r="D34" i="18"/>
  <c r="B5" i="1" l="1"/>
  <c r="J24" i="1" l="1"/>
  <c r="J23" i="1"/>
  <c r="J19" i="1"/>
  <c r="E41" i="18" l="1"/>
  <c r="B44" i="18"/>
  <c r="B43" i="18"/>
  <c r="D36" i="18"/>
  <c r="D37" i="18"/>
  <c r="D40" i="18"/>
  <c r="D39" i="18"/>
  <c r="G41" i="18"/>
  <c r="F41" i="18"/>
  <c r="D41" i="18" l="1"/>
  <c r="D5" i="3"/>
  <c r="C5" i="3"/>
  <c r="B19" i="1"/>
  <c r="B23" i="1"/>
  <c r="B13" i="1"/>
  <c r="B12" i="1"/>
  <c r="B10" i="1"/>
  <c r="B9" i="1"/>
  <c r="B8" i="1"/>
  <c r="B7" i="1"/>
  <c r="F21" i="18"/>
  <c r="K7" i="3" s="1"/>
  <c r="F20" i="18"/>
  <c r="F19" i="18"/>
  <c r="F16" i="18"/>
  <c r="F17" i="18"/>
  <c r="D16" i="18" l="1"/>
  <c r="D8" i="18" l="1"/>
  <c r="B46" i="18" l="1"/>
</calcChain>
</file>

<file path=xl/sharedStrings.xml><?xml version="1.0" encoding="utf-8"?>
<sst xmlns="http://schemas.openxmlformats.org/spreadsheetml/2006/main" count="228" uniqueCount="116">
  <si>
    <t>無し</t>
    <rPh sb="0" eb="1">
      <t>ナ</t>
    </rPh>
    <phoneticPr fontId="3"/>
  </si>
  <si>
    <t>有り</t>
    <rPh sb="0" eb="1">
      <t>ア</t>
    </rPh>
    <phoneticPr fontId="3"/>
  </si>
  <si>
    <t>ビル名</t>
    <phoneticPr fontId="3"/>
  </si>
  <si>
    <t>電話番号</t>
    <rPh sb="0" eb="4">
      <t>デンワバンゴウ</t>
    </rPh>
    <phoneticPr fontId="3"/>
  </si>
  <si>
    <t>プロジェクト管理者</t>
    <rPh sb="6" eb="9">
      <t>カンリシャ</t>
    </rPh>
    <phoneticPr fontId="3"/>
  </si>
  <si>
    <t>☑</t>
    <phoneticPr fontId="3"/>
  </si>
  <si>
    <t>☐</t>
  </si>
  <si>
    <t>☐</t>
    <phoneticPr fontId="3"/>
  </si>
  <si>
    <t>プロジェクトカテゴリ</t>
    <phoneticPr fontId="5"/>
  </si>
  <si>
    <t>材料_金属_鉄鋼（炭素鋼、合金鋼、鋳鉄など）</t>
    <rPh sb="0" eb="2">
      <t>ザイリョウ</t>
    </rPh>
    <rPh sb="3" eb="5">
      <t>キンゾク</t>
    </rPh>
    <rPh sb="6" eb="8">
      <t>テッコウ</t>
    </rPh>
    <rPh sb="9" eb="12">
      <t>タンソコウ</t>
    </rPh>
    <rPh sb="13" eb="16">
      <t>ゴウキンコウ</t>
    </rPh>
    <rPh sb="17" eb="19">
      <t>チュウテツ</t>
    </rPh>
    <phoneticPr fontId="5"/>
  </si>
  <si>
    <t>材料_金属_非鉄（アルミ、銅、チタン合金など）</t>
    <rPh sb="0" eb="2">
      <t>ザイリョウ</t>
    </rPh>
    <rPh sb="3" eb="5">
      <t>キンゾク</t>
    </rPh>
    <rPh sb="6" eb="8">
      <t>ヒテツ</t>
    </rPh>
    <rPh sb="13" eb="14">
      <t>ドウ</t>
    </rPh>
    <rPh sb="18" eb="20">
      <t>ゴウキン</t>
    </rPh>
    <phoneticPr fontId="5"/>
  </si>
  <si>
    <t>材料_非金属_無機系（セラミックス・ガラスなど）</t>
    <rPh sb="0" eb="2">
      <t>ザイリョウ</t>
    </rPh>
    <rPh sb="3" eb="4">
      <t>ヒ</t>
    </rPh>
    <rPh sb="4" eb="6">
      <t>キンゾク</t>
    </rPh>
    <rPh sb="7" eb="10">
      <t>ムキケイ</t>
    </rPh>
    <phoneticPr fontId="5"/>
  </si>
  <si>
    <t>材料_非金属_有機系（プラスチック・ゴムなど）</t>
  </si>
  <si>
    <t>材料_複合材_金属系</t>
    <rPh sb="0" eb="2">
      <t>ザイリョウ</t>
    </rPh>
    <rPh sb="3" eb="6">
      <t>フクゴウザイ</t>
    </rPh>
    <rPh sb="7" eb="10">
      <t>キンゾクケイ</t>
    </rPh>
    <phoneticPr fontId="5"/>
  </si>
  <si>
    <t>材料_複合材_無機系</t>
    <rPh sb="0" eb="2">
      <t>ザイリョウ</t>
    </rPh>
    <rPh sb="3" eb="6">
      <t>フクゴウザイ</t>
    </rPh>
    <rPh sb="7" eb="10">
      <t>ムキケイ</t>
    </rPh>
    <phoneticPr fontId="5"/>
  </si>
  <si>
    <t>材料_複合材_有機系</t>
    <rPh sb="0" eb="2">
      <t>ザイリョウ</t>
    </rPh>
    <rPh sb="3" eb="6">
      <t>フクゴウザイ</t>
    </rPh>
    <rPh sb="7" eb="10">
      <t>ユウキケイ</t>
    </rPh>
    <phoneticPr fontId="5"/>
  </si>
  <si>
    <t>材料_その他</t>
    <rPh sb="0" eb="2">
      <t>ザイリョウ</t>
    </rPh>
    <rPh sb="5" eb="6">
      <t>タ</t>
    </rPh>
    <phoneticPr fontId="5"/>
  </si>
  <si>
    <t>No</t>
    <phoneticPr fontId="3"/>
  </si>
  <si>
    <t>更新</t>
  </si>
  <si>
    <t>プロジェクト作成</t>
    <rPh sb="6" eb="8">
      <t>サクセイ</t>
    </rPh>
    <phoneticPr fontId="3"/>
  </si>
  <si>
    <t>GPUを使う</t>
    <rPh sb="4" eb="5">
      <t>ツカ</t>
    </rPh>
    <phoneticPr fontId="3"/>
  </si>
  <si>
    <t>FEMを使う</t>
    <rPh sb="4" eb="5">
      <t>ツカ</t>
    </rPh>
    <phoneticPr fontId="3"/>
  </si>
  <si>
    <t>操作（単独）</t>
    <rPh sb="0" eb="2">
      <t>ソウサ</t>
    </rPh>
    <rPh sb="3" eb="5">
      <t>タンドク</t>
    </rPh>
    <phoneticPr fontId="3"/>
  </si>
  <si>
    <t>操作（共同）</t>
    <rPh sb="0" eb="2">
      <t>ソウサ</t>
    </rPh>
    <rPh sb="3" eb="5">
      <t>キョウドウ</t>
    </rPh>
    <phoneticPr fontId="3"/>
  </si>
  <si>
    <t>削除</t>
    <phoneticPr fontId="3"/>
  </si>
  <si>
    <t>追加</t>
    <rPh sb="0" eb="2">
      <t>ツイカ</t>
    </rPh>
    <phoneticPr fontId="3"/>
  </si>
  <si>
    <t>様式</t>
    <rPh sb="0" eb="2">
      <t>ヨウシキ</t>
    </rPh>
    <phoneticPr fontId="8"/>
  </si>
  <si>
    <t>自動表示</t>
    <rPh sb="0" eb="2">
      <t>ジドウ</t>
    </rPh>
    <rPh sb="2" eb="4">
      <t>ヒョウジ</t>
    </rPh>
    <phoneticPr fontId="8"/>
  </si>
  <si>
    <t>受付番号</t>
    <rPh sb="0" eb="4">
      <t>ウケツケバンゴウ</t>
    </rPh>
    <phoneticPr fontId="8"/>
  </si>
  <si>
    <t>受付日</t>
    <rPh sb="0" eb="3">
      <t>ウケツケビ</t>
    </rPh>
    <phoneticPr fontId="8"/>
  </si>
  <si>
    <t>備考</t>
    <rPh sb="0" eb="2">
      <t>ビコウ</t>
    </rPh>
    <phoneticPr fontId="8"/>
  </si>
  <si>
    <t>リスト選択</t>
    <rPh sb="3" eb="5">
      <t>センタク</t>
    </rPh>
    <phoneticPr fontId="8"/>
  </si>
  <si>
    <t>仮想デスクトップ環境のスペックに関する要望</t>
    <phoneticPr fontId="3"/>
  </si>
  <si>
    <t>申請日（yyyy/mm/dd）</t>
    <phoneticPr fontId="8"/>
  </si>
  <si>
    <t>事務局記入欄</t>
    <rPh sb="0" eb="3">
      <t>ジムキョク</t>
    </rPh>
    <rPh sb="3" eb="6">
      <t>キニュウラン</t>
    </rPh>
    <phoneticPr fontId="8"/>
  </si>
  <si>
    <t>入力確認</t>
    <rPh sb="0" eb="2">
      <t>ニュウリョク</t>
    </rPh>
    <rPh sb="2" eb="4">
      <t>カクニン</t>
    </rPh>
    <phoneticPr fontId="8"/>
  </si>
  <si>
    <t>希望する利用終了日（yyyy/mm/dd）</t>
    <rPh sb="0" eb="2">
      <t>キボウ</t>
    </rPh>
    <rPh sb="4" eb="6">
      <t>リヨウ</t>
    </rPh>
    <rPh sb="6" eb="8">
      <t>シュウリョウ</t>
    </rPh>
    <rPh sb="8" eb="9">
      <t>ビ</t>
    </rPh>
    <phoneticPr fontId="8"/>
  </si>
  <si>
    <t>区分</t>
    <rPh sb="0" eb="2">
      <t>クブン</t>
    </rPh>
    <phoneticPr fontId="8"/>
  </si>
  <si>
    <t>利用終了日の設定</t>
    <rPh sb="0" eb="2">
      <t>リヨウ</t>
    </rPh>
    <rPh sb="2" eb="4">
      <t>シュウリョウ</t>
    </rPh>
    <rPh sb="4" eb="5">
      <t>ビ</t>
    </rPh>
    <rPh sb="6" eb="8">
      <t>セッテイ</t>
    </rPh>
    <phoneticPr fontId="8"/>
  </si>
  <si>
    <t>利用終了日（yyyy/mm/dd）</t>
    <rPh sb="0" eb="2">
      <t>リヨウ</t>
    </rPh>
    <rPh sb="2" eb="4">
      <t>シュウリョウ</t>
    </rPh>
    <rPh sb="4" eb="5">
      <t>ビ</t>
    </rPh>
    <phoneticPr fontId="8"/>
  </si>
  <si>
    <t>　「申請可」の表示でご提出ください</t>
    <rPh sb="11" eb="13">
      <t>テイシュツ</t>
    </rPh>
    <phoneticPr fontId="8"/>
  </si>
  <si>
    <t>添付する別紙</t>
    <rPh sb="0" eb="2">
      <t>テンプ</t>
    </rPh>
    <rPh sb="4" eb="6">
      <t>ベッシ</t>
    </rPh>
    <phoneticPr fontId="8"/>
  </si>
  <si>
    <t>申請区分　　　　</t>
    <rPh sb="0" eb="2">
      <t>シンセイ</t>
    </rPh>
    <rPh sb="2" eb="4">
      <t>クブン</t>
    </rPh>
    <phoneticPr fontId="8"/>
  </si>
  <si>
    <t>固定値</t>
    <rPh sb="0" eb="2">
      <t>コテイ</t>
    </rPh>
    <rPh sb="2" eb="3">
      <t>チ</t>
    </rPh>
    <phoneticPr fontId="8"/>
  </si>
  <si>
    <t>記</t>
    <rPh sb="0" eb="1">
      <t>キ</t>
    </rPh>
    <phoneticPr fontId="8"/>
  </si>
  <si>
    <t>pinaxシステム変更依頼書（テナント関連情報1）</t>
    <rPh sb="9" eb="11">
      <t>ヘンコウ</t>
    </rPh>
    <rPh sb="11" eb="13">
      <t>イライ</t>
    </rPh>
    <rPh sb="13" eb="14">
      <t>ショ</t>
    </rPh>
    <rPh sb="19" eb="21">
      <t>カンレン</t>
    </rPh>
    <rPh sb="21" eb="23">
      <t>ジョウホウ</t>
    </rPh>
    <phoneticPr fontId="5"/>
  </si>
  <si>
    <t>pinaxシステム変更依頼書（テナント関連情報2）</t>
    <rPh sb="11" eb="13">
      <t>イライ</t>
    </rPh>
    <rPh sb="13" eb="14">
      <t>ショ</t>
    </rPh>
    <rPh sb="19" eb="21">
      <t>カンレン</t>
    </rPh>
    <rPh sb="21" eb="23">
      <t>ジョウホウ</t>
    </rPh>
    <phoneticPr fontId="5"/>
  </si>
  <si>
    <t>申請内容</t>
    <rPh sb="0" eb="2">
      <t>シンセイ</t>
    </rPh>
    <rPh sb="2" eb="4">
      <t>ナイヨウ</t>
    </rPh>
    <phoneticPr fontId="8"/>
  </si>
  <si>
    <t>変更申請(単独)</t>
    <rPh sb="0" eb="2">
      <t>ヘンコウ</t>
    </rPh>
    <phoneticPr fontId="8"/>
  </si>
  <si>
    <t>申請内容をチェックしてください。</t>
    <rPh sb="0" eb="4">
      <t>シンセイナイヨウ</t>
    </rPh>
    <phoneticPr fontId="8"/>
  </si>
  <si>
    <t>複数チェックすることも可能です。</t>
    <phoneticPr fontId="8"/>
  </si>
  <si>
    <t>現在の利用終了日（yyyy/mm/dd）</t>
    <rPh sb="0" eb="2">
      <t>ゲンザイ</t>
    </rPh>
    <rPh sb="3" eb="5">
      <t>リヨウ</t>
    </rPh>
    <rPh sb="5" eb="7">
      <t>シュウリョウ</t>
    </rPh>
    <rPh sb="7" eb="8">
      <t>ビ</t>
    </rPh>
    <phoneticPr fontId="8"/>
  </si>
  <si>
    <t>テナント名</t>
    <rPh sb="4" eb="5">
      <t>メイ</t>
    </rPh>
    <phoneticPr fontId="8"/>
  </si>
  <si>
    <t xml:space="preserve">      テナント利用期間変更（延長または短縮）</t>
    <rPh sb="10" eb="12">
      <t>リヨウ</t>
    </rPh>
    <rPh sb="12" eb="14">
      <t>キカン</t>
    </rPh>
    <rPh sb="14" eb="16">
      <t>ヘンコウ</t>
    </rPh>
    <rPh sb="17" eb="19">
      <t>エンチョウ</t>
    </rPh>
    <rPh sb="22" eb="24">
      <t>タンシュク</t>
    </rPh>
    <phoneticPr fontId="8"/>
  </si>
  <si>
    <t>テナント利用期間変更（延長または短縮）</t>
    <rPh sb="4" eb="6">
      <t>リヨウ</t>
    </rPh>
    <rPh sb="6" eb="8">
      <t>キカン</t>
    </rPh>
    <rPh sb="8" eb="10">
      <t>ヘンコウ</t>
    </rPh>
    <phoneticPr fontId="3"/>
  </si>
  <si>
    <t>2. テナント情報</t>
    <rPh sb="7" eb="9">
      <t>ジョウホウ</t>
    </rPh>
    <phoneticPr fontId="3"/>
  </si>
  <si>
    <t>3. テナント管理者情報</t>
    <rPh sb="7" eb="10">
      <t>カンリシャ</t>
    </rPh>
    <rPh sb="10" eb="12">
      <t>ジョウホウ</t>
    </rPh>
    <phoneticPr fontId="3"/>
  </si>
  <si>
    <t>テナントID（数字）</t>
    <phoneticPr fontId="8"/>
  </si>
  <si>
    <t>変更内容チェック状況により必須</t>
    <rPh sb="0" eb="2">
      <t>ヘンコウ</t>
    </rPh>
    <rPh sb="2" eb="4">
      <t>ナイヨウ</t>
    </rPh>
    <rPh sb="8" eb="10">
      <t>ジョウキョウ</t>
    </rPh>
    <rPh sb="13" eb="15">
      <t>ヒッス</t>
    </rPh>
    <phoneticPr fontId="8"/>
  </si>
  <si>
    <t>承認日又は受理日</t>
    <rPh sb="0" eb="2">
      <t>ショウニン</t>
    </rPh>
    <rPh sb="2" eb="3">
      <t>ビ</t>
    </rPh>
    <rPh sb="3" eb="4">
      <t>マタ</t>
    </rPh>
    <rPh sb="5" eb="7">
      <t>ジュリ</t>
    </rPh>
    <rPh sb="7" eb="8">
      <t>ビ</t>
    </rPh>
    <phoneticPr fontId="8"/>
  </si>
  <si>
    <r>
      <t>変更申請するテナント　</t>
    </r>
    <r>
      <rPr>
        <sz val="11"/>
        <rFont val="Meiryo UI"/>
        <family val="3"/>
        <charset val="128"/>
      </rPr>
      <t>※テナントID、テナント名はpinaxシステムのテナント一覧画面で確認してください。テナント一覧画面はテナント管理者のみ表示可能です。</t>
    </r>
    <rPh sb="0" eb="2">
      <t>ヘンコウ</t>
    </rPh>
    <rPh sb="2" eb="4">
      <t>シンセイ</t>
    </rPh>
    <phoneticPr fontId="8"/>
  </si>
  <si>
    <t>テナント情報（別紙「pinaxシステム変更依頼書」のとおり）</t>
  </si>
  <si>
    <t>入力行が足りない場合はpinax担当（pinax@nims.go.jp）までご連絡ください。</t>
  </si>
  <si>
    <t>追加</t>
    <phoneticPr fontId="3"/>
  </si>
  <si>
    <t>削除</t>
    <rPh sb="0" eb="2">
      <t>サクジョ</t>
    </rPh>
    <phoneticPr fontId="3"/>
  </si>
  <si>
    <t>郵便番号</t>
    <rPh sb="0" eb="4">
      <t>ユウビンバン</t>
    </rPh>
    <phoneticPr fontId="3"/>
  </si>
  <si>
    <t>都道府県</t>
    <rPh sb="0" eb="4">
      <t>トドウフケン</t>
    </rPh>
    <phoneticPr fontId="3"/>
  </si>
  <si>
    <t>市区町村</t>
    <rPh sb="0" eb="4">
      <t>シクチョウソン</t>
    </rPh>
    <phoneticPr fontId="3"/>
  </si>
  <si>
    <t>番地</t>
    <rPh sb="0" eb="2">
      <t>バンチ</t>
    </rPh>
    <phoneticPr fontId="3"/>
  </si>
  <si>
    <t>305-0047</t>
    <phoneticPr fontId="3"/>
  </si>
  <si>
    <t>茨城県</t>
    <rPh sb="0" eb="3">
      <t>イバラキケン</t>
    </rPh>
    <phoneticPr fontId="3"/>
  </si>
  <si>
    <t>つくば市</t>
    <rPh sb="3" eb="4">
      <t>シ</t>
    </rPh>
    <phoneticPr fontId="3"/>
  </si>
  <si>
    <t>千現1-2-1</t>
    <rPh sb="0" eb="2">
      <t>センゲン</t>
    </rPh>
    <phoneticPr fontId="3"/>
  </si>
  <si>
    <t>305-0044</t>
    <phoneticPr fontId="3"/>
  </si>
  <si>
    <t>並木1-1</t>
    <rPh sb="0" eb="2">
      <t>ナミキ</t>
    </rPh>
    <phoneticPr fontId="3"/>
  </si>
  <si>
    <t>305-0003</t>
    <phoneticPr fontId="3"/>
  </si>
  <si>
    <t>桜3-13</t>
    <rPh sb="0" eb="1">
      <t>サクラ</t>
    </rPh>
    <phoneticPr fontId="3"/>
  </si>
  <si>
    <t xml:space="preserve">      2.テナント情報の変更（テナント名の変更）</t>
    <rPh sb="15" eb="17">
      <t>ヘンコウ</t>
    </rPh>
    <rPh sb="22" eb="23">
      <t>メイ</t>
    </rPh>
    <rPh sb="24" eb="26">
      <t>ヘンコウ</t>
    </rPh>
    <phoneticPr fontId="8"/>
  </si>
  <si>
    <t>・申請内容の「2. テナント情報の変更」をチェックした場合、入力してください。</t>
    <rPh sb="1" eb="3">
      <t>シンセイ</t>
    </rPh>
    <rPh sb="3" eb="5">
      <t>ナイヨウ</t>
    </rPh>
    <rPh sb="14" eb="16">
      <t>ジョウホウ</t>
    </rPh>
    <rPh sb="17" eb="19">
      <t>ヘンコウ</t>
    </rPh>
    <rPh sb="27" eb="29">
      <t>バアイ</t>
    </rPh>
    <rPh sb="30" eb="32">
      <t>ニュウリョク</t>
    </rPh>
    <phoneticPr fontId="3"/>
  </si>
  <si>
    <t>・申請内容の「3. テナント管理者情報の変更」をチェックした場合、入力してください。</t>
    <rPh sb="1" eb="3">
      <t>シンセイ</t>
    </rPh>
    <rPh sb="3" eb="5">
      <t>ナイヨウ</t>
    </rPh>
    <rPh sb="14" eb="17">
      <t>カンリシャ</t>
    </rPh>
    <rPh sb="17" eb="19">
      <t>ジョウホウ</t>
    </rPh>
    <rPh sb="20" eb="22">
      <t>ヘンコウ</t>
    </rPh>
    <rPh sb="30" eb="32">
      <t>バアイ</t>
    </rPh>
    <rPh sb="33" eb="35">
      <t>ニュウリョク</t>
    </rPh>
    <phoneticPr fontId="3"/>
  </si>
  <si>
    <t>国立研究開発法人物質・材料研究機構</t>
    <phoneticPr fontId="8"/>
  </si>
  <si>
    <t>技術開発・共用部門　材料データプラットフォーム長　殿</t>
    <rPh sb="10" eb="12">
      <t>ザイリョウ</t>
    </rPh>
    <rPh sb="23" eb="24">
      <t>チョウ</t>
    </rPh>
    <rPh sb="25" eb="26">
      <t>ドノ</t>
    </rPh>
    <phoneticPr fontId="8"/>
  </si>
  <si>
    <t>自動表示</t>
    <rPh sb="0" eb="4">
      <t>ジドウヒョウジ</t>
    </rPh>
    <phoneticPr fontId="3"/>
  </si>
  <si>
    <t>1. 契約者および申請者（利用責任者）に関する情報</t>
    <rPh sb="3" eb="6">
      <t>ケイヤクシャ</t>
    </rPh>
    <rPh sb="9" eb="12">
      <t>シンセイシャ</t>
    </rPh>
    <rPh sb="13" eb="18">
      <t>リヨウセキニンシャ</t>
    </rPh>
    <rPh sb="20" eb="21">
      <t>カン</t>
    </rPh>
    <rPh sb="23" eb="25">
      <t>ジョウホウ</t>
    </rPh>
    <phoneticPr fontId="3"/>
  </si>
  <si>
    <t>所属部署</t>
    <rPh sb="0" eb="4">
      <t>ショゾクブショ</t>
    </rPh>
    <phoneticPr fontId="3"/>
  </si>
  <si>
    <t>申請者（テナントの利用責任者）　</t>
    <rPh sb="0" eb="3">
      <t>シンセイシャ</t>
    </rPh>
    <rPh sb="9" eb="11">
      <t>リヨウ</t>
    </rPh>
    <rPh sb="11" eb="14">
      <t>セキニンシャ</t>
    </rPh>
    <phoneticPr fontId="8"/>
  </si>
  <si>
    <t>契約者情報</t>
    <rPh sb="0" eb="2">
      <t>ケイヤク</t>
    </rPh>
    <rPh sb="2" eb="3">
      <t>シャ</t>
    </rPh>
    <rPh sb="3" eb="5">
      <t>ジョウホウ</t>
    </rPh>
    <phoneticPr fontId="9"/>
  </si>
  <si>
    <t>法人名</t>
    <rPh sb="0" eb="3">
      <t>ホウジンメイ</t>
    </rPh>
    <phoneticPr fontId="9"/>
  </si>
  <si>
    <t>法人所在地：郵便番号</t>
  </si>
  <si>
    <t>法人所在地：都道府県</t>
    <rPh sb="0" eb="2">
      <t>ホウジン</t>
    </rPh>
    <rPh sb="2" eb="5">
      <t>ショザイチ</t>
    </rPh>
    <rPh sb="6" eb="10">
      <t>トドウフケン</t>
    </rPh>
    <phoneticPr fontId="9"/>
  </si>
  <si>
    <t>法人所在地：市区町村</t>
    <rPh sb="0" eb="2">
      <t>ホウジン</t>
    </rPh>
    <rPh sb="2" eb="5">
      <t>ショザイチ</t>
    </rPh>
    <rPh sb="6" eb="8">
      <t>シク</t>
    </rPh>
    <rPh sb="8" eb="10">
      <t>チョウソン</t>
    </rPh>
    <phoneticPr fontId="9"/>
  </si>
  <si>
    <t>法人所在地：番地</t>
    <rPh sb="0" eb="2">
      <t>ホウジン</t>
    </rPh>
    <rPh sb="2" eb="5">
      <t>ショザイチ</t>
    </rPh>
    <rPh sb="6" eb="8">
      <t>バンチ</t>
    </rPh>
    <phoneticPr fontId="9"/>
  </si>
  <si>
    <t>法人所在地：ビル名（該当する場合のみ）</t>
  </si>
  <si>
    <t xml:space="preserve">      3.テナント管理者情報の変更</t>
    <rPh sb="12" eb="15">
      <t>カンリシャ</t>
    </rPh>
    <rPh sb="18" eb="20">
      <t>ヘンコウ</t>
    </rPh>
    <phoneticPr fontId="8"/>
  </si>
  <si>
    <t>申請者氏名（記名押印又は署名）</t>
    <rPh sb="0" eb="3">
      <t>シンセイシャ</t>
    </rPh>
    <rPh sb="3" eb="5">
      <t>シメイ</t>
    </rPh>
    <rPh sb="6" eb="8">
      <t>キメイ</t>
    </rPh>
    <rPh sb="8" eb="10">
      <t>オウイン</t>
    </rPh>
    <rPh sb="10" eb="11">
      <t>マタ</t>
    </rPh>
    <rPh sb="12" eb="14">
      <t>ショメイ</t>
    </rPh>
    <phoneticPr fontId="8"/>
  </si>
  <si>
    <t>契約者情報を変更する場合は、変更後の情報を入力してください。</t>
    <phoneticPr fontId="8"/>
  </si>
  <si>
    <t xml:space="preserve"> 申請者（利用責任者）を変更する場合は、変更後の情報を入力してください。</t>
    <phoneticPr fontId="8"/>
  </si>
  <si>
    <t>国立研究開発法人物質・材料研究機構pinaxサービス利用約款に同意し、下記のとおりpinaxの利用内容の変更を申請します。</t>
    <rPh sb="35" eb="37">
      <t>カキ</t>
    </rPh>
    <rPh sb="49" eb="51">
      <t>ナイヨウ</t>
    </rPh>
    <rPh sb="52" eb="54">
      <t>ヘンコウ</t>
    </rPh>
    <phoneticPr fontId="8"/>
  </si>
  <si>
    <t xml:space="preserve">      4.利用者情報の変更</t>
    <rPh sb="8" eb="11">
      <t>リヨウシャ</t>
    </rPh>
    <rPh sb="14" eb="16">
      <t>ヘンコウ</t>
    </rPh>
    <phoneticPr fontId="8"/>
  </si>
  <si>
    <t>4. 利用者情報</t>
    <rPh sb="3" eb="6">
      <t>リヨウシャ</t>
    </rPh>
    <rPh sb="6" eb="8">
      <t>ジョウホウ</t>
    </rPh>
    <phoneticPr fontId="3"/>
  </si>
  <si>
    <t>・申請内容の「4.利用者情報の変更」をチェックした場合、変更内容を入力してください。</t>
    <rPh sb="1" eb="3">
      <t>シンセイ</t>
    </rPh>
    <rPh sb="3" eb="5">
      <t>ナイヨウ</t>
    </rPh>
    <rPh sb="9" eb="12">
      <t>リヨウシャ</t>
    </rPh>
    <rPh sb="15" eb="17">
      <t>ヘンコウ</t>
    </rPh>
    <rPh sb="25" eb="27">
      <t>バアイ</t>
    </rPh>
    <rPh sb="28" eb="30">
      <t>ヘンコウ</t>
    </rPh>
    <rPh sb="33" eb="35">
      <t>ニュウリョク</t>
    </rPh>
    <phoneticPr fontId="3"/>
  </si>
  <si>
    <t>※変更がある利用者のみ表に記入してください。</t>
    <rPh sb="6" eb="9">
      <t>リヨウシャ</t>
    </rPh>
    <phoneticPr fontId="3"/>
  </si>
  <si>
    <t>・申請内容の「1-1.契約者に関する情報の変更」「1-2.申請者（利用責任者）に関する情報の変更」をチェックした場合、入力内容が自動表示されます。</t>
    <rPh sb="1" eb="3">
      <t>シンセイ</t>
    </rPh>
    <rPh sb="3" eb="5">
      <t>ナイヨウ</t>
    </rPh>
    <rPh sb="11" eb="13">
      <t>ケイヤク</t>
    </rPh>
    <rPh sb="13" eb="14">
      <t>シャ</t>
    </rPh>
    <rPh sb="15" eb="16">
      <t>カン</t>
    </rPh>
    <rPh sb="18" eb="20">
      <t>ジョウホウ</t>
    </rPh>
    <rPh sb="21" eb="23">
      <t>ヘンコウ</t>
    </rPh>
    <rPh sb="29" eb="32">
      <t>シンセイシャ</t>
    </rPh>
    <rPh sb="33" eb="38">
      <t>リヨウセキニンシャ</t>
    </rPh>
    <rPh sb="40" eb="41">
      <t>カン</t>
    </rPh>
    <rPh sb="43" eb="45">
      <t>ジョウホウ</t>
    </rPh>
    <rPh sb="46" eb="48">
      <t>ヘンコウ</t>
    </rPh>
    <rPh sb="56" eb="58">
      <t>バアイ</t>
    </rPh>
    <rPh sb="59" eb="61">
      <t>ニュウリョク</t>
    </rPh>
    <phoneticPr fontId="3"/>
  </si>
  <si>
    <t>大文字小文字を区別するので正確に入力してください</t>
  </si>
  <si>
    <t xml:space="preserve">      1-1.契約者に関する情報の変更</t>
    <rPh sb="20" eb="22">
      <t>ヘンコウ</t>
    </rPh>
    <phoneticPr fontId="8"/>
  </si>
  <si>
    <t xml:space="preserve">      1-2.申請者（利用責任者）に関する情報の変更</t>
    <rPh sb="12" eb="13">
      <t>シャ</t>
    </rPh>
    <rPh sb="14" eb="19">
      <t>リヨウセキニンシャ</t>
    </rPh>
    <rPh sb="27" eb="29">
      <t>ヘンコウ</t>
    </rPh>
    <phoneticPr fontId="8"/>
  </si>
  <si>
    <t>氏名</t>
    <phoneticPr fontId="8"/>
  </si>
  <si>
    <t>所属部署</t>
    <phoneticPr fontId="8"/>
  </si>
  <si>
    <t>役職</t>
    <phoneticPr fontId="8"/>
  </si>
  <si>
    <t>電話番号</t>
    <phoneticPr fontId="8"/>
  </si>
  <si>
    <t>電話番号</t>
    <phoneticPr fontId="3"/>
  </si>
  <si>
    <t>メールアドレス</t>
    <phoneticPr fontId="3"/>
  </si>
  <si>
    <t>メールアドレス</t>
    <phoneticPr fontId="8"/>
  </si>
  <si>
    <t>（単独テナント）</t>
  </si>
  <si>
    <t>pinax 変更申請書</t>
    <rPh sb="6" eb="8">
      <t>ヘンコウ</t>
    </rPh>
    <rPh sb="8" eb="10">
      <t>シンセイ</t>
    </rPh>
    <rPh sb="10" eb="11">
      <t>ショ</t>
    </rPh>
    <phoneticPr fontId="8"/>
  </si>
  <si>
    <t>ver.20260313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</si>
</sst>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Yu Gothic"/>
      <family val="2"/>
      <charset val="128"/>
      <scheme val="minor"/>
    </font>
    <font>
      <sz val="11"/>
      <color theme="0" tint="-0.499984740745262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sz val="11"/>
      <color theme="4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</cellStyleXfs>
  <cellXfs count="91">
    <xf numFmtId="0" fontId="0" fillId="0" borderId="0" xfId="0"/>
    <xf numFmtId="49" fontId="4" fillId="2" borderId="0" xfId="0" applyNumberFormat="1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Continuous" vertical="top" wrapText="1"/>
    </xf>
    <xf numFmtId="0" fontId="6" fillId="3" borderId="5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7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10" fillId="0" borderId="0" xfId="2" applyFo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/>
    </xf>
    <xf numFmtId="0" fontId="12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3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>
      <alignment vertical="center"/>
    </xf>
    <xf numFmtId="0" fontId="14" fillId="4" borderId="5" xfId="2" applyFont="1" applyFill="1" applyBorder="1">
      <alignment vertical="center"/>
    </xf>
    <xf numFmtId="0" fontId="14" fillId="4" borderId="4" xfId="2" applyFont="1" applyFill="1" applyBorder="1" applyAlignment="1">
      <alignment horizontal="left" vertical="center"/>
    </xf>
    <xf numFmtId="0" fontId="7" fillId="4" borderId="5" xfId="2" applyFont="1" applyFill="1" applyBorder="1" applyAlignment="1">
      <alignment horizontal="left" vertical="center"/>
    </xf>
    <xf numFmtId="0" fontId="10" fillId="0" borderId="1" xfId="2" applyFont="1" applyBorder="1">
      <alignment vertical="center"/>
    </xf>
    <xf numFmtId="0" fontId="6" fillId="4" borderId="5" xfId="2" applyFont="1" applyFill="1" applyBorder="1">
      <alignment vertical="center"/>
    </xf>
    <xf numFmtId="0" fontId="14" fillId="6" borderId="4" xfId="2" applyFont="1" applyFill="1" applyBorder="1">
      <alignment vertical="center"/>
    </xf>
    <xf numFmtId="0" fontId="6" fillId="6" borderId="5" xfId="2" applyFont="1" applyFill="1" applyBorder="1">
      <alignment vertical="center"/>
    </xf>
    <xf numFmtId="0" fontId="12" fillId="0" borderId="0" xfId="2" applyFont="1" applyAlignment="1">
      <alignment horizontal="center" vertical="center"/>
    </xf>
    <xf numFmtId="14" fontId="10" fillId="0" borderId="1" xfId="2" applyNumberFormat="1" applyFont="1" applyBorder="1" applyAlignment="1" applyProtection="1">
      <alignment horizontal="left" vertical="center"/>
      <protection locked="0"/>
    </xf>
    <xf numFmtId="0" fontId="10" fillId="0" borderId="1" xfId="2" applyFont="1" applyBorder="1" applyAlignment="1" applyProtection="1">
      <alignment vertical="center" wrapText="1"/>
      <protection locked="0"/>
    </xf>
    <xf numFmtId="49" fontId="10" fillId="0" borderId="1" xfId="2" applyNumberFormat="1" applyFont="1" applyBorder="1" applyAlignment="1" applyProtection="1">
      <alignment horizontal="left" vertical="center"/>
      <protection locked="0"/>
    </xf>
    <xf numFmtId="14" fontId="6" fillId="0" borderId="1" xfId="2" applyNumberFormat="1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14" fontId="6" fillId="0" borderId="1" xfId="2" applyNumberFormat="1" applyFont="1" applyBorder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4" borderId="4" xfId="2" applyFont="1" applyFill="1" applyBorder="1" applyAlignment="1">
      <alignment horizontal="left" vertical="center"/>
    </xf>
    <xf numFmtId="49" fontId="15" fillId="0" borderId="1" xfId="3" applyNumberFormat="1" applyBorder="1" applyAlignment="1" applyProtection="1">
      <alignment horizontal="left" vertical="center"/>
      <protection locked="0"/>
    </xf>
    <xf numFmtId="0" fontId="10" fillId="0" borderId="1" xfId="2" applyFont="1" applyBorder="1" applyAlignment="1" applyProtection="1">
      <alignment horizontal="left" vertical="center" wrapText="1"/>
      <protection locked="0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1" xfId="2" applyFont="1" applyBorder="1" applyAlignment="1">
      <alignment vertical="center" wrapText="1"/>
    </xf>
    <xf numFmtId="14" fontId="10" fillId="0" borderId="1" xfId="2" applyNumberFormat="1" applyFont="1" applyBorder="1" applyAlignment="1" applyProtection="1">
      <alignment horizontal="left" vertical="center" wrapText="1"/>
      <protection locked="0"/>
    </xf>
    <xf numFmtId="14" fontId="10" fillId="0" borderId="1" xfId="2" applyNumberFormat="1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/>
    <xf numFmtId="0" fontId="6" fillId="0" borderId="1" xfId="0" applyFont="1" applyBorder="1" applyAlignment="1" applyProtection="1">
      <alignment horizontal="left" vertical="top"/>
      <protection locked="0"/>
    </xf>
    <xf numFmtId="0" fontId="15" fillId="0" borderId="1" xfId="3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15" fillId="0" borderId="1" xfId="3" quotePrefix="1" applyBorder="1" applyAlignment="1" applyProtection="1">
      <alignment horizontal="left" vertical="top"/>
      <protection locked="0"/>
    </xf>
    <xf numFmtId="0" fontId="18" fillId="4" borderId="5" xfId="2" applyFont="1" applyFill="1" applyBorder="1" applyAlignment="1">
      <alignment horizontal="left" vertical="center"/>
    </xf>
    <xf numFmtId="0" fontId="10" fillId="2" borderId="1" xfId="2" applyFont="1" applyFill="1" applyBorder="1" applyAlignment="1" applyProtection="1">
      <alignment vertical="center" wrapText="1"/>
      <protection locked="0"/>
    </xf>
    <xf numFmtId="49" fontId="10" fillId="2" borderId="1" xfId="2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49" fontId="10" fillId="2" borderId="1" xfId="2" applyNumberFormat="1" applyFont="1" applyFill="1" applyBorder="1" applyAlignment="1" applyProtection="1">
      <alignment vertical="center" wrapText="1"/>
      <protection locked="0"/>
    </xf>
    <xf numFmtId="0" fontId="15" fillId="0" borderId="1" xfId="3" applyBorder="1" applyAlignment="1" applyProtection="1">
      <alignment vertical="center" wrapText="1"/>
      <protection locked="0"/>
    </xf>
    <xf numFmtId="0" fontId="6" fillId="3" borderId="3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3" borderId="4" xfId="0" applyFont="1" applyFill="1" applyBorder="1" applyAlignment="1">
      <alignment vertical="center" wrapText="1"/>
    </xf>
    <xf numFmtId="14" fontId="20" fillId="0" borderId="0" xfId="2" applyNumberFormat="1" applyFont="1">
      <alignment vertical="center"/>
    </xf>
    <xf numFmtId="0" fontId="6" fillId="5" borderId="1" xfId="2" applyFont="1" applyFill="1" applyBorder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93150BA4-EA89-4F16-87B9-05E28A7655A9}"/>
    <cellStyle name="標準 2 2" xfId="2" xr:uid="{0E50FD4E-9E7F-45B6-A966-AF6A3CAA0C5E}"/>
  </cellStyles>
  <dxfs count="18"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2"/>
      </font>
      <fill>
        <patternFill>
          <bgColor theme="2"/>
        </patternFill>
      </fill>
    </dxf>
    <dxf>
      <font>
        <strike val="0"/>
        <color theme="9" tint="0.79998168889431442"/>
      </font>
    </dxf>
    <dxf>
      <fill>
        <patternFill>
          <bgColor theme="2"/>
        </patternFill>
      </fill>
    </dxf>
    <dxf>
      <font>
        <strike val="0"/>
        <color theme="9" tint="0.79998168889431442"/>
      </font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E$16" lockText="1" noThreeD="1"/>
</file>

<file path=xl/ctrlProps/ctrlProp2.xml><?xml version="1.0" encoding="utf-8"?>
<formControlPr xmlns="http://schemas.microsoft.com/office/spreadsheetml/2009/9/main" objectType="CheckBox" fmlaLink="$E$19" lockText="1" noThreeD="1"/>
</file>

<file path=xl/ctrlProps/ctrlProp3.xml><?xml version="1.0" encoding="utf-8"?>
<formControlPr xmlns="http://schemas.microsoft.com/office/spreadsheetml/2009/9/main" objectType="CheckBox" fmlaLink="$E$20" lockText="1" noThreeD="1"/>
</file>

<file path=xl/ctrlProps/ctrlProp4.xml><?xml version="1.0" encoding="utf-8"?>
<formControlPr xmlns="http://schemas.microsoft.com/office/spreadsheetml/2009/9/main" objectType="CheckBox" fmlaLink="$E$21" lockText="1" noThreeD="1"/>
</file>

<file path=xl/ctrlProps/ctrlProp5.xml><?xml version="1.0" encoding="utf-8"?>
<formControlPr xmlns="http://schemas.microsoft.com/office/spreadsheetml/2009/9/main" objectType="CheckBox" fmlaLink="$E$17" lockText="1" noThreeD="1"/>
</file>

<file path=xl/ctrlProps/ctrlProp6.xml><?xml version="1.0" encoding="utf-8"?>
<formControlPr xmlns="http://schemas.microsoft.com/office/spreadsheetml/2009/9/main" objectType="CheckBox" fmlaLink="$E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9525</xdr:rowOff>
        </xdr:from>
        <xdr:to>
          <xdr:col>1</xdr:col>
          <xdr:colOff>333375</xdr:colOff>
          <xdr:row>16</xdr:row>
          <xdr:rowOff>257175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1</xdr:col>
          <xdr:colOff>333375</xdr:colOff>
          <xdr:row>15</xdr:row>
          <xdr:rowOff>257175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9525</xdr:rowOff>
        </xdr:from>
        <xdr:to>
          <xdr:col>1</xdr:col>
          <xdr:colOff>333375</xdr:colOff>
          <xdr:row>18</xdr:row>
          <xdr:rowOff>257175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9525</xdr:rowOff>
        </xdr:from>
        <xdr:to>
          <xdr:col>1</xdr:col>
          <xdr:colOff>333375</xdr:colOff>
          <xdr:row>19</xdr:row>
          <xdr:rowOff>257175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9525</xdr:rowOff>
        </xdr:from>
        <xdr:to>
          <xdr:col>1</xdr:col>
          <xdr:colOff>333375</xdr:colOff>
          <xdr:row>20</xdr:row>
          <xdr:rowOff>257175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9525</xdr:rowOff>
        </xdr:from>
        <xdr:to>
          <xdr:col>1</xdr:col>
          <xdr:colOff>333375</xdr:colOff>
          <xdr:row>17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ibazaki/w/10_MI/2023DAUnims024_pinax&#26989;&#21209;&#36939;&#29992;&#25163;&#38918;&#26908;&#35342;/ref1/20240430_&#12471;&#12473;&#12486;&#12512;&#30331;&#37682;&#20381;&#38972;&#26360;/&#21442;&#32771;/&#21033;&#29992;&#30003;&#35531;&#26360;&#35352;&#20837;&#20363;&#65288;&#26032;&#35215;&#65289;.xlsx" TargetMode="External"/><Relationship Id="rId2" Type="http://schemas.openxmlformats.org/officeDocument/2006/relationships/externalLinkPath" Target="file:///C:\Users\shibazaki\w\10_MI\2023DAUnims024_pinax&#26989;&#21209;&#36939;&#29992;&#25163;&#38918;&#26908;&#35342;\ref1\20240430_&#12471;&#12473;&#12486;&#12512;&#30331;&#37682;&#20381;&#38972;&#26360;\&#21442;&#32771;\&#21033;&#29992;&#30003;&#35531;&#26360;&#35352;&#20837;&#20363;&#65288;&#26032;&#35215;&#65289;.xlsx" TargetMode="External"/><Relationship Id="rId1" Type="http://schemas.openxmlformats.org/officeDocument/2006/relationships/externalLinkPath" Target="/Users/shibazaki/w/10_MI/2023DAUnims024_pinax&#26989;&#21209;&#36939;&#29992;&#25163;&#38918;&#26908;&#35342;/ref1/20240430_&#12471;&#12473;&#12486;&#12512;&#30331;&#37682;&#20381;&#38972;&#26360;/&#21442;&#32771;/&#21033;&#29992;&#30003;&#35531;&#26360;&#35352;&#20837;&#20363;&#65288;&#26032;&#3521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利用規則同意"/>
      <sheetName val="テナント関連情報"/>
      <sheetName val="プロジェクト関連情報1"/>
      <sheetName val="テナントデータ"/>
      <sheetName val="プロジェクトデータ1"/>
      <sheetName val="設定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F2" t="str">
            <v>☐</v>
          </cell>
        </row>
        <row r="3">
          <cell r="F3" t="str">
            <v>☑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6E84-849A-42F2-9B2C-636B4718B11D}">
  <sheetPr codeName="Sheet1">
    <tabColor theme="4" tint="0.39997558519241921"/>
    <pageSetUpPr fitToPage="1"/>
  </sheetPr>
  <dimension ref="A1:G58"/>
  <sheetViews>
    <sheetView tabSelected="1" zoomScaleNormal="100" workbookViewId="0"/>
  </sheetViews>
  <sheetFormatPr defaultColWidth="9" defaultRowHeight="15.75"/>
  <cols>
    <col min="1" max="1" width="36.625" style="15" customWidth="1"/>
    <col min="2" max="2" width="90.875" style="15" customWidth="1"/>
    <col min="3" max="3" width="8.375" style="15" customWidth="1"/>
    <col min="4" max="4" width="9.75" style="37" customWidth="1"/>
    <col min="5" max="16384" width="9" style="15"/>
  </cols>
  <sheetData>
    <row r="1" spans="1:7" ht="22.5" customHeight="1">
      <c r="B1" s="16" t="s">
        <v>26</v>
      </c>
      <c r="C1" s="16"/>
    </row>
    <row r="2" spans="1:7" ht="22.5" customHeight="1">
      <c r="A2" s="87" t="s">
        <v>114</v>
      </c>
      <c r="B2" s="88"/>
      <c r="C2" s="26"/>
    </row>
    <row r="3" spans="1:7" ht="22.5" customHeight="1">
      <c r="A3" s="90" t="s">
        <v>113</v>
      </c>
      <c r="B3" s="90"/>
    </row>
    <row r="4" spans="1:7" ht="22.5" customHeight="1">
      <c r="A4" s="80" t="s">
        <v>80</v>
      </c>
      <c r="B4" s="81"/>
    </row>
    <row r="5" spans="1:7" ht="22.5" customHeight="1">
      <c r="A5" s="82" t="s">
        <v>81</v>
      </c>
      <c r="B5" s="17"/>
    </row>
    <row r="6" spans="1:7" ht="22.5" customHeight="1">
      <c r="A6" s="17"/>
      <c r="B6" s="17"/>
    </row>
    <row r="7" spans="1:7" ht="45" customHeight="1">
      <c r="A7" s="86" t="s">
        <v>97</v>
      </c>
      <c r="B7" s="86"/>
      <c r="C7" s="18"/>
      <c r="D7" s="37" t="s">
        <v>35</v>
      </c>
    </row>
    <row r="8" spans="1:7" ht="22.5" customHeight="1">
      <c r="A8" s="28" t="s">
        <v>33</v>
      </c>
      <c r="B8" s="38"/>
      <c r="C8" s="17"/>
      <c r="D8" s="37" t="b">
        <f>IF(ISERROR(DATEVALUE(TEXT(B8, "yyyy/mm/dd"))), FALSE, TRUE)</f>
        <v>0</v>
      </c>
    </row>
    <row r="9" spans="1:7" ht="42" customHeight="1">
      <c r="A9" s="71" t="s">
        <v>94</v>
      </c>
      <c r="B9" s="76"/>
      <c r="C9" s="18"/>
      <c r="D9" s="45"/>
      <c r="E9" s="46"/>
      <c r="G9" s="22"/>
    </row>
    <row r="10" spans="1:7" ht="22.5" customHeight="1">
      <c r="A10" s="21"/>
      <c r="B10" s="24"/>
      <c r="C10" s="18"/>
      <c r="E10" s="22"/>
      <c r="G10" s="22"/>
    </row>
    <row r="11" spans="1:7" ht="22.5" customHeight="1">
      <c r="A11" s="89" t="s">
        <v>44</v>
      </c>
      <c r="B11" s="89"/>
      <c r="C11" s="18"/>
      <c r="E11" s="22"/>
      <c r="G11" s="22"/>
    </row>
    <row r="12" spans="1:7" ht="22.5" customHeight="1"/>
    <row r="13" spans="1:7" ht="22.5" customHeight="1">
      <c r="A13" s="31" t="s">
        <v>42</v>
      </c>
      <c r="B13" s="34"/>
    </row>
    <row r="14" spans="1:7" ht="22.5" customHeight="1">
      <c r="A14" s="27" t="s">
        <v>37</v>
      </c>
      <c r="B14" s="27" t="s">
        <v>48</v>
      </c>
      <c r="D14" s="37" t="s">
        <v>43</v>
      </c>
    </row>
    <row r="15" spans="1:7" ht="22.5" customHeight="1">
      <c r="A15" s="53" t="s">
        <v>47</v>
      </c>
      <c r="B15" s="32"/>
      <c r="C15" s="23"/>
    </row>
    <row r="16" spans="1:7" ht="22.5" customHeight="1">
      <c r="A16" s="59" t="s">
        <v>49</v>
      </c>
      <c r="B16" s="39" t="s">
        <v>53</v>
      </c>
      <c r="D16" s="37" t="b">
        <f>IF(SUM(F16:F21)=0, FALSE, TRUE)</f>
        <v>0</v>
      </c>
      <c r="E16" s="66" t="b">
        <v>0</v>
      </c>
      <c r="F16" s="22">
        <f t="shared" ref="F16:F21" si="0">IF(E16, 1, 0)</f>
        <v>0</v>
      </c>
      <c r="G16" s="56"/>
    </row>
    <row r="17" spans="1:7" ht="22.5" customHeight="1">
      <c r="A17" s="60" t="s">
        <v>50</v>
      </c>
      <c r="B17" s="39" t="s">
        <v>104</v>
      </c>
      <c r="D17" s="15"/>
      <c r="E17" s="66" t="b">
        <v>0</v>
      </c>
      <c r="F17" s="22">
        <f>IF(E17, 1, 0)</f>
        <v>0</v>
      </c>
      <c r="G17" s="14"/>
    </row>
    <row r="18" spans="1:7" ht="22.5" customHeight="1">
      <c r="A18" s="60"/>
      <c r="B18" s="39" t="s">
        <v>105</v>
      </c>
      <c r="D18" s="15"/>
      <c r="E18" s="66" t="b">
        <v>0</v>
      </c>
      <c r="F18" s="22">
        <f>IF(E18, 1, 0)</f>
        <v>0</v>
      </c>
      <c r="G18" s="14"/>
    </row>
    <row r="19" spans="1:7" ht="22.5" customHeight="1">
      <c r="A19" s="60"/>
      <c r="B19" s="39" t="s">
        <v>77</v>
      </c>
      <c r="D19" s="14"/>
      <c r="E19" s="66" t="b">
        <v>0</v>
      </c>
      <c r="F19" s="22">
        <f t="shared" si="0"/>
        <v>0</v>
      </c>
    </row>
    <row r="20" spans="1:7" ht="22.5" customHeight="1">
      <c r="A20" s="60"/>
      <c r="B20" s="39" t="s">
        <v>93</v>
      </c>
      <c r="D20" s="14"/>
      <c r="E20" s="66" t="b">
        <v>0</v>
      </c>
      <c r="F20" s="22">
        <f t="shared" si="0"/>
        <v>0</v>
      </c>
    </row>
    <row r="21" spans="1:7" ht="22.5" customHeight="1">
      <c r="A21" s="61"/>
      <c r="B21" s="39" t="s">
        <v>98</v>
      </c>
      <c r="D21" s="14"/>
      <c r="E21" s="66" t="b">
        <v>0</v>
      </c>
      <c r="F21" s="22">
        <f t="shared" si="0"/>
        <v>0</v>
      </c>
    </row>
    <row r="22" spans="1:7" ht="22.5" customHeight="1">
      <c r="A22" s="53" t="s">
        <v>86</v>
      </c>
      <c r="B22" s="73" t="s">
        <v>95</v>
      </c>
      <c r="C22" s="23"/>
    </row>
    <row r="23" spans="1:7" ht="22.5" customHeight="1">
      <c r="A23" s="27" t="s">
        <v>87</v>
      </c>
      <c r="B23" s="39"/>
      <c r="C23" s="17"/>
      <c r="D23" s="37" t="b">
        <f>IF(ISBLANK(B23), FALSE, TRUE)</f>
        <v>0</v>
      </c>
      <c r="E23" s="14"/>
      <c r="G23" s="14"/>
    </row>
    <row r="24" spans="1:7" ht="22.5" customHeight="1">
      <c r="A24" s="27" t="s">
        <v>88</v>
      </c>
      <c r="B24" s="77"/>
      <c r="C24" s="17"/>
      <c r="D24" s="37" t="b">
        <f>IF(OR($E$17=TRUE, $E$18=TRUE), B24&lt;&gt;"", TRUE)</f>
        <v>1</v>
      </c>
      <c r="E24" s="14"/>
      <c r="G24" s="14"/>
    </row>
    <row r="25" spans="1:7" ht="22.5" customHeight="1">
      <c r="A25" s="27" t="s">
        <v>89</v>
      </c>
      <c r="B25" s="74"/>
      <c r="C25" s="17"/>
      <c r="D25" s="37" t="b">
        <f t="shared" ref="D25:D27" si="1">IF(OR($E$17=TRUE, $E$18=TRUE), B25&lt;&gt;"", TRUE)</f>
        <v>1</v>
      </c>
      <c r="E25" s="14"/>
      <c r="G25" s="14"/>
    </row>
    <row r="26" spans="1:7" ht="22.5" customHeight="1">
      <c r="A26" s="27" t="s">
        <v>90</v>
      </c>
      <c r="B26" s="74"/>
      <c r="C26" s="17"/>
      <c r="D26" s="37" t="b">
        <f t="shared" si="1"/>
        <v>1</v>
      </c>
      <c r="E26" s="14"/>
    </row>
    <row r="27" spans="1:7" ht="22.5" customHeight="1">
      <c r="A27" s="27" t="s">
        <v>91</v>
      </c>
      <c r="B27" s="75"/>
      <c r="C27" s="25"/>
      <c r="D27" s="37" t="b">
        <f t="shared" si="1"/>
        <v>1</v>
      </c>
      <c r="E27" s="14"/>
    </row>
    <row r="28" spans="1:7" ht="22.5" customHeight="1">
      <c r="A28" s="27" t="s">
        <v>92</v>
      </c>
      <c r="B28" s="75"/>
      <c r="C28" s="25"/>
      <c r="E28" s="14"/>
    </row>
    <row r="29" spans="1:7" ht="22.5" customHeight="1">
      <c r="A29" s="53" t="s">
        <v>85</v>
      </c>
      <c r="B29" s="73" t="s">
        <v>96</v>
      </c>
      <c r="C29" s="23"/>
    </row>
    <row r="30" spans="1:7" ht="22.5" customHeight="1">
      <c r="A30" s="27" t="s">
        <v>106</v>
      </c>
      <c r="B30" s="39"/>
      <c r="C30" s="17"/>
      <c r="D30" s="37" t="b">
        <f>IF(ISBLANK(B30), FALSE, TRUE)</f>
        <v>0</v>
      </c>
      <c r="E30" s="14"/>
      <c r="G30" s="14"/>
    </row>
    <row r="31" spans="1:7" ht="22.5" customHeight="1">
      <c r="A31" s="27" t="s">
        <v>107</v>
      </c>
      <c r="B31" s="39"/>
      <c r="C31" s="17"/>
      <c r="D31" s="37" t="b">
        <f t="shared" ref="D31:D33" si="2">IF(ISBLANK(B31), FALSE, TRUE)</f>
        <v>0</v>
      </c>
      <c r="E31" s="14"/>
      <c r="G31" s="14"/>
    </row>
    <row r="32" spans="1:7" ht="22.5" customHeight="1">
      <c r="A32" s="27" t="s">
        <v>108</v>
      </c>
      <c r="B32" s="39"/>
      <c r="C32" s="17"/>
      <c r="D32" s="37" t="b">
        <f t="shared" si="2"/>
        <v>0</v>
      </c>
      <c r="E32" s="14"/>
    </row>
    <row r="33" spans="1:7" ht="22.5" customHeight="1">
      <c r="A33" s="27" t="s">
        <v>109</v>
      </c>
      <c r="B33" s="40"/>
      <c r="C33" s="25"/>
      <c r="D33" s="37" t="b">
        <f t="shared" si="2"/>
        <v>0</v>
      </c>
      <c r="E33" s="14"/>
    </row>
    <row r="34" spans="1:7" ht="22.5" customHeight="1">
      <c r="A34" s="27" t="s">
        <v>112</v>
      </c>
      <c r="B34" s="54"/>
      <c r="C34" s="25"/>
      <c r="D34" s="37" t="b">
        <f>IF(AND(ISNUMBER(SEARCH("@", B34)), ISNUMBER(SEARCH(".", B34))), TRUE, FALSE)</f>
        <v>0</v>
      </c>
      <c r="E34" s="14"/>
    </row>
    <row r="35" spans="1:7" ht="22.5" customHeight="1">
      <c r="A35" s="53" t="s">
        <v>60</v>
      </c>
      <c r="B35" s="30"/>
      <c r="C35" s="25"/>
    </row>
    <row r="36" spans="1:7" ht="22.5" customHeight="1">
      <c r="A36" s="27" t="s">
        <v>57</v>
      </c>
      <c r="B36" s="55"/>
      <c r="C36" s="25"/>
      <c r="D36" s="37" t="b">
        <f>IF(ISBLANK(B36), FALSE, IF(AND(ISNUMBER(VALUE(B36))), TRUE, FALSE))</f>
        <v>0</v>
      </c>
      <c r="E36" s="56"/>
      <c r="G36" s="14"/>
    </row>
    <row r="37" spans="1:7" ht="22.5" customHeight="1">
      <c r="A37" s="27" t="s">
        <v>52</v>
      </c>
      <c r="B37" s="39"/>
      <c r="C37" s="25"/>
      <c r="D37" s="37" t="b">
        <f>IF(ISBLANK(B37), FALSE, TRUE)</f>
        <v>0</v>
      </c>
      <c r="E37" s="14"/>
      <c r="G37" s="14"/>
    </row>
    <row r="38" spans="1:7" ht="22.5" customHeight="1">
      <c r="A38" s="53" t="s">
        <v>54</v>
      </c>
      <c r="B38" s="30"/>
      <c r="C38" s="25"/>
    </row>
    <row r="39" spans="1:7" ht="22.5" customHeight="1">
      <c r="A39" s="27" t="s">
        <v>51</v>
      </c>
      <c r="B39" s="41"/>
      <c r="C39" s="25"/>
      <c r="D39" s="37" t="b">
        <f>IF(E16, IF(ISERROR(DATEVALUE(TEXT(B39, "yyyy/mm/dd"))), FALSE, TRUE), TRUE)</f>
        <v>1</v>
      </c>
    </row>
    <row r="40" spans="1:7" ht="22.5" customHeight="1">
      <c r="A40" s="27" t="s">
        <v>38</v>
      </c>
      <c r="B40" s="42"/>
      <c r="C40" s="25"/>
      <c r="D40" s="37" t="b">
        <f>IF(E16,IF(ISNUMBER(FIND("選択",B40)),FALSE,TRUE),TRUE)</f>
        <v>1</v>
      </c>
      <c r="E40" s="22" t="s">
        <v>31</v>
      </c>
    </row>
    <row r="41" spans="1:7" ht="22.5" customHeight="1">
      <c r="A41" s="27" t="s">
        <v>36</v>
      </c>
      <c r="B41" s="41"/>
      <c r="C41" s="84" t="str">
        <f>IF(
    E16=FALSE,
        "",
    IF(
        ISNUMBER(SEARCH("自動設定", B40)),
            MAX(
                EDATE(B39, 12),
                EDATE(B51, 12)
            ),
        IF(
            ISNUMBER(SEARCH("指定", B40)),
                IF(B41="", "", B41),
                ""
        )
    )
)</f>
        <v/>
      </c>
      <c r="D41" s="37" t="b">
        <f>IF(
    E16,
    AND(
        COUNTIF(E41:G41, TRUE)=3,
        B41 &lt;= DATE(YEAR(B39)+1, MONTH(B39), DAY(B39))
    ),
    TRUE
)</f>
        <v>1</v>
      </c>
      <c r="E41" s="22" t="b">
        <f>IF(OR(ISNUMBER(FIND("自動設定", B40)), AND(ISNUMBER(FIND("指定", B40)), NOT(ISERROR(DATEVALUE(TEXT(B41, "yyyy/mm/dd")))))), TRUE, FALSE)</f>
        <v>0</v>
      </c>
      <c r="F41" s="22" t="b">
        <f>IF(AND(ISNUMBER(FIND("延長", B40)),ISNUMBER(FIND("指定", B40)), B39 &gt;= B41), FALSE, TRUE)</f>
        <v>1</v>
      </c>
      <c r="G41" s="22" t="b">
        <f>IF(AND(ISNUMBER(FIND("短縮", B40)),B41 &gt;= B39), FALSE, TRUE)</f>
        <v>1</v>
      </c>
    </row>
    <row r="42" spans="1:7" ht="22.5" customHeight="1">
      <c r="A42" s="53" t="s">
        <v>61</v>
      </c>
      <c r="B42" s="32"/>
      <c r="C42" s="25"/>
    </row>
    <row r="43" spans="1:7" ht="22.5" customHeight="1">
      <c r="A43" s="28" t="s">
        <v>41</v>
      </c>
      <c r="B43" s="28" t="str">
        <f>IF(OR(E17, E19, E20), "(1) テナント関連情報１", IF(E21, "(1) テナント関連情報２（テナントメンバ情報）", "なし"))</f>
        <v>なし</v>
      </c>
      <c r="C43" s="25"/>
      <c r="D43" s="37" t="s">
        <v>27</v>
      </c>
      <c r="E43" s="22" t="s">
        <v>58</v>
      </c>
    </row>
    <row r="44" spans="1:7" ht="22.5" customHeight="1">
      <c r="A44" s="28"/>
      <c r="B44" s="28" t="str">
        <f>IF(AND(OR(E17, E19, E20), E21), "(2) テナント関連情報２（テナントメンバ情報）", "")</f>
        <v/>
      </c>
      <c r="C44" s="25"/>
      <c r="D44" s="37" t="s">
        <v>27</v>
      </c>
      <c r="E44" s="22" t="s">
        <v>58</v>
      </c>
    </row>
    <row r="45" spans="1:7" ht="22.5" customHeight="1">
      <c r="A45" s="35" t="s">
        <v>35</v>
      </c>
      <c r="B45" s="36"/>
      <c r="C45" s="17"/>
    </row>
    <row r="46" spans="1:7" ht="22.5" customHeight="1">
      <c r="A46" s="29" t="s">
        <v>40</v>
      </c>
      <c r="B46" s="33" t="str">
        <f>IF(COUNTIF(D:D, "FALSE") &gt; 0, "入力方法に誤りがあります。確認してください", "申請可")</f>
        <v>入力方法に誤りがあります。確認してください</v>
      </c>
      <c r="C46" s="17"/>
    </row>
    <row r="47" spans="1:7" ht="22.5" customHeight="1">
      <c r="B47" s="17"/>
      <c r="C47" s="17"/>
    </row>
    <row r="48" spans="1:7" ht="22.5" customHeight="1">
      <c r="A48" s="85" t="s">
        <v>34</v>
      </c>
      <c r="B48" s="85"/>
      <c r="C48" s="20"/>
    </row>
    <row r="49" spans="1:4" ht="22.5" customHeight="1">
      <c r="A49" s="19" t="s">
        <v>28</v>
      </c>
      <c r="B49" s="43"/>
      <c r="C49" s="20"/>
    </row>
    <row r="50" spans="1:4" ht="22.5" customHeight="1">
      <c r="A50" s="19" t="s">
        <v>29</v>
      </c>
      <c r="B50" s="44"/>
      <c r="C50" s="20"/>
    </row>
    <row r="51" spans="1:4" ht="22.5" customHeight="1">
      <c r="A51" s="62" t="s">
        <v>59</v>
      </c>
      <c r="B51" s="63"/>
      <c r="C51" s="20"/>
      <c r="D51" s="57"/>
    </row>
    <row r="52" spans="1:4" ht="22.5" customHeight="1">
      <c r="A52" s="62" t="s">
        <v>39</v>
      </c>
      <c r="B52" s="64" t="str">
        <f>IF(E16=FALSE, "更新なし",
    IF(ISNUMBER(SEARCH("自動設定", B40)),
        MAX(
            DATE(YEAR(B39)+1, MONTH(B39), DAY(B39)),
            DATE(YEAR(B51)+1, MONTH(B51), DAY(B51))
        ),
        IF(ISNUMBER(SEARCH("指定", B40)),
            IF(B41="", "", B41),
            "未設定"
        )
    )
)</f>
        <v>更新なし</v>
      </c>
      <c r="C52" s="18"/>
      <c r="D52" s="58"/>
    </row>
    <row r="53" spans="1:4" ht="22.5" customHeight="1">
      <c r="A53" s="19" t="s">
        <v>30</v>
      </c>
      <c r="B53" s="43"/>
    </row>
    <row r="54" spans="1:4" ht="22.5" customHeight="1">
      <c r="B54" s="16" t="s">
        <v>115</v>
      </c>
    </row>
    <row r="55" spans="1:4" ht="22.5" customHeight="1"/>
    <row r="56" spans="1:4" ht="22.5" customHeight="1"/>
    <row r="57" spans="1:4" ht="45" customHeight="1"/>
    <row r="58" spans="1:4" ht="22.5" customHeight="1"/>
  </sheetData>
  <sheetProtection sheet="1" objects="1" scenarios="1"/>
  <mergeCells count="5">
    <mergeCell ref="A48:B48"/>
    <mergeCell ref="A7:B7"/>
    <mergeCell ref="A2:B2"/>
    <mergeCell ref="A11:B11"/>
    <mergeCell ref="A3:B3"/>
  </mergeCells>
  <phoneticPr fontId="8"/>
  <conditionalFormatting sqref="A41:B41">
    <cfRule type="expression" dxfId="17" priority="21">
      <formula>$B$40="【延長】現在の利用終了日または本申請の承認日から1年後（遅い方を自動設定）"</formula>
    </cfRule>
  </conditionalFormatting>
  <conditionalFormatting sqref="B22">
    <cfRule type="expression" dxfId="16" priority="2">
      <formula>$E$17=FALSE</formula>
    </cfRule>
  </conditionalFormatting>
  <conditionalFormatting sqref="B24:B28">
    <cfRule type="expression" dxfId="15" priority="1">
      <formula>OR($E$17,$E$18)=FALSE</formula>
    </cfRule>
  </conditionalFormatting>
  <conditionalFormatting sqref="B29">
    <cfRule type="expression" dxfId="14" priority="3">
      <formula>$E$18=FALSE</formula>
    </cfRule>
  </conditionalFormatting>
  <conditionalFormatting sqref="B39:B41">
    <cfRule type="expression" dxfId="13" priority="11">
      <formula>$E$16=FALSE</formula>
    </cfRule>
  </conditionalFormatting>
  <conditionalFormatting sqref="B46">
    <cfRule type="expression" dxfId="12" priority="16">
      <formula>$B$46="入力方法に誤りがあります。確認してください"</formula>
    </cfRule>
  </conditionalFormatting>
  <conditionalFormatting sqref="D1:D16 D43:D1048576">
    <cfRule type="containsText" dxfId="11" priority="7" operator="containsText" text="FA">
      <formula>NOT(ISERROR(SEARCH("FA",D1)))</formula>
    </cfRule>
  </conditionalFormatting>
  <conditionalFormatting sqref="D22:D41">
    <cfRule type="containsText" dxfId="10" priority="6" operator="containsText" text="FA">
      <formula>NOT(ISERROR(SEARCH("FA",D22)))</formula>
    </cfRule>
  </conditionalFormatting>
  <dataValidations count="1">
    <dataValidation type="list" allowBlank="1" showInputMessage="1" showErrorMessage="1" sqref="B40" xr:uid="{365D324E-D15F-4C88-8F1C-7B4099C075F4}">
      <formula1>"（リストから選択してください）, 【延長】現在の利用終了日または本申請の承認日から1年後（遅い方を自動設定）, 【延長】現在の利用終了日から1年を超えない範囲で指定,【短縮】現在の利用終了日より前の日付を指定"</formula1>
    </dataValidation>
  </dataValidations>
  <pageMargins left="0.7" right="0.7" top="0.75" bottom="0.75" header="0.3" footer="0.3"/>
  <pageSetup paperSize="9" scale="6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1</xdr:col>
                    <xdr:colOff>333375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9525</xdr:rowOff>
                  </from>
                  <to>
                    <xdr:col>1</xdr:col>
                    <xdr:colOff>333375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9525</xdr:rowOff>
                  </from>
                  <to>
                    <xdr:col>1</xdr:col>
                    <xdr:colOff>333375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9525</xdr:rowOff>
                  </from>
                  <to>
                    <xdr:col>1</xdr:col>
                    <xdr:colOff>333375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9525</xdr:rowOff>
                  </from>
                  <to>
                    <xdr:col>1</xdr:col>
                    <xdr:colOff>333375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9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9525</xdr:rowOff>
                  </from>
                  <to>
                    <xdr:col>1</xdr:col>
                    <xdr:colOff>333375</xdr:colOff>
                    <xdr:row>17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2"/>
  <sheetViews>
    <sheetView showGridLines="0" zoomScaleNormal="100" workbookViewId="0"/>
  </sheetViews>
  <sheetFormatPr defaultColWidth="2.375" defaultRowHeight="15.75"/>
  <cols>
    <col min="1" max="1" width="4.125" style="2" customWidth="1"/>
    <col min="2" max="2" width="21.625" style="5" customWidth="1"/>
    <col min="3" max="3" width="3.375" style="5" customWidth="1"/>
    <col min="4" max="4" width="66.125" style="3" customWidth="1"/>
    <col min="5" max="9" width="2.375" style="2"/>
    <col min="10" max="10" width="9.75" style="2" customWidth="1"/>
    <col min="11" max="16384" width="2.375" style="2"/>
  </cols>
  <sheetData>
    <row r="1" spans="1:10" ht="21">
      <c r="A1" s="1" t="s">
        <v>45</v>
      </c>
    </row>
    <row r="3" spans="1:10" ht="22.5" customHeight="1">
      <c r="A3" s="13" t="s">
        <v>83</v>
      </c>
    </row>
    <row r="4" spans="1:10">
      <c r="B4" s="12" t="s">
        <v>102</v>
      </c>
      <c r="C4" s="12"/>
      <c r="D4" s="2"/>
    </row>
    <row r="5" spans="1:10" s="47" customFormat="1" ht="22.5" customHeight="1">
      <c r="B5" s="48" t="str">
        <f>"法人名" &amp; IF(変更申請書!$E$17, "（必須）", "")</f>
        <v>法人名</v>
      </c>
      <c r="C5" s="49"/>
      <c r="D5" s="71" t="str">
        <f>IF(OR(変更申請書!E17, 変更申請書!E18), IF(ISBLANK(変更申請書!B23), "自動入力（利用申請書のシートを記入してください）", 変更申請書!B23), "")</f>
        <v/>
      </c>
      <c r="F5" s="65" t="s">
        <v>82</v>
      </c>
      <c r="J5" s="37" t="b">
        <f>IF(AND(変更申請書!$E$17=FALSE, 変更申請書!$E$18=FALSE), TRUE, AND(D5&lt;&gt;"", ISERROR(SEARCH("自動入力", D5))))</f>
        <v>1</v>
      </c>
    </row>
    <row r="6" spans="1:10" s="47" customFormat="1" ht="22.5" customHeight="1">
      <c r="B6" s="48" t="s">
        <v>84</v>
      </c>
      <c r="C6" s="49"/>
      <c r="D6" s="71" t="str">
        <f>IF(OR(変更申請書!E17, 変更申請書!E18), IF(ISBLANK(変更申請書!B31), "自動入力（利用申請書のシートを記入してください）", 変更申請書!B31), "")</f>
        <v/>
      </c>
      <c r="F6" s="65" t="s">
        <v>82</v>
      </c>
      <c r="J6" s="37" t="b">
        <f>IF(AND(変更申請書!$E$17=FALSE, 変更申請書!$E$18=FALSE), TRUE, AND(D6&lt;&gt;"", ISERROR(SEARCH("自動入力", D6))))</f>
        <v>1</v>
      </c>
    </row>
    <row r="7" spans="1:10" s="47" customFormat="1" ht="22.5" customHeight="1">
      <c r="B7" s="48" t="str">
        <f>"郵便番号" &amp; IF(変更申請書!$E$17, "（必須）", "")</f>
        <v>郵便番号</v>
      </c>
      <c r="C7" s="49"/>
      <c r="D7" s="71" t="str">
        <f>IF(OR(変更申請書!E17, 変更申請書!E18), IF(ISBLANK(変更申請書!B24), "自動入力（利用申請書のシートを記入してください）", 変更申請書!B24), "")</f>
        <v/>
      </c>
      <c r="F7" s="65" t="s">
        <v>82</v>
      </c>
      <c r="J7" s="37" t="b">
        <f>IF(AND(変更申請書!$E$17=FALSE, 変更申請書!$E$18=FALSE), TRUE, AND(D7&lt;&gt;"", ISERROR(SEARCH("自動入力", D7))))</f>
        <v>1</v>
      </c>
    </row>
    <row r="8" spans="1:10" s="47" customFormat="1" ht="22.5" customHeight="1">
      <c r="B8" s="48" t="str">
        <f>"都道府県" &amp; IF(変更申請書!$E$17, "（必須）", "")</f>
        <v>都道府県</v>
      </c>
      <c r="C8" s="49"/>
      <c r="D8" s="71" t="str">
        <f>IF(OR(変更申請書!E17, 変更申請書!E18), IF(ISBLANK(変更申請書!B25), "自動入力（利用申請書のシートを記入してください）", 変更申請書!B25), "")</f>
        <v/>
      </c>
      <c r="F8" s="65" t="s">
        <v>82</v>
      </c>
      <c r="J8" s="37" t="b">
        <f>IF(AND(変更申請書!$E$17=FALSE, 変更申請書!$E$18=FALSE), TRUE, AND(D8&lt;&gt;"", ISERROR(SEARCH("自動入力", D8))))</f>
        <v>1</v>
      </c>
    </row>
    <row r="9" spans="1:10" s="47" customFormat="1" ht="22.5" customHeight="1">
      <c r="B9" s="48" t="str">
        <f>"市区町村" &amp; IF(変更申請書!$E$17, "（必須）", "")</f>
        <v>市区町村</v>
      </c>
      <c r="C9" s="49"/>
      <c r="D9" s="71" t="str">
        <f>IF(OR(変更申請書!E17, 変更申請書!E18), IF(ISBLANK(変更申請書!B26), "自動入力（利用申請書のシートを記入してください）", 変更申請書!B26), "")</f>
        <v/>
      </c>
      <c r="F9" s="65" t="s">
        <v>82</v>
      </c>
      <c r="J9" s="37" t="b">
        <f>IF(AND(変更申請書!$E$17=FALSE, 変更申請書!$E$18=FALSE), TRUE, AND(D9&lt;&gt;"", ISERROR(SEARCH("自動入力", D9))))</f>
        <v>1</v>
      </c>
    </row>
    <row r="10" spans="1:10" s="47" customFormat="1" ht="22.5" customHeight="1">
      <c r="B10" s="48" t="str">
        <f>"番地" &amp; IF(変更申請書!$E$17, "（必須）", "")</f>
        <v>番地</v>
      </c>
      <c r="C10" s="49"/>
      <c r="D10" s="71" t="str">
        <f>IF(OR(変更申請書!E17, 変更申請書!E18), IF(ISBLANK(変更申請書!B27), "自動入力（利用申請書のシートを記入してください）", 変更申請書!B27), "")</f>
        <v/>
      </c>
      <c r="F10" s="65" t="s">
        <v>82</v>
      </c>
      <c r="J10" s="37" t="b">
        <f>IF(AND(変更申請書!$E$17=FALSE, 変更申請書!$E$18=FALSE), TRUE, AND(D10&lt;&gt;"", ISERROR(SEARCH("自動入力", D10))))</f>
        <v>1</v>
      </c>
    </row>
    <row r="11" spans="1:10" s="47" customFormat="1" ht="22.5" customHeight="1">
      <c r="B11" s="48" t="s">
        <v>2</v>
      </c>
      <c r="C11" s="49"/>
      <c r="D11" s="71" t="str">
        <f>IF(OR(変更申請書!E17, 変更申請書!E18), IF(ISBLANK(変更申請書!B28), "", 変更申請書!B28), "")</f>
        <v/>
      </c>
      <c r="F11" s="65" t="s">
        <v>82</v>
      </c>
      <c r="J11" s="37"/>
    </row>
    <row r="12" spans="1:10" s="47" customFormat="1" ht="22.5" customHeight="1">
      <c r="B12" s="48" t="str">
        <f>"申請者氏名" &amp; IF(変更申請書!$E$17, "（必須）", "")</f>
        <v>申請者氏名</v>
      </c>
      <c r="C12" s="51"/>
      <c r="D12" s="71" t="str">
        <f>IF(OR(変更申請書!E17, 変更申請書!E18), IF(ISBLANK(変更申請書!B30), "自動入力（利用申請書のシートを記入してください）", 変更申請書!B30), "")</f>
        <v/>
      </c>
      <c r="F12" s="65" t="s">
        <v>82</v>
      </c>
      <c r="J12" s="37" t="b">
        <f>IF(AND(変更申請書!$E$17=FALSE, 変更申請書!$E$18=FALSE), TRUE, AND(D12&lt;&gt;"", ISERROR(SEARCH("自動入力", D12))))</f>
        <v>1</v>
      </c>
    </row>
    <row r="13" spans="1:10" s="47" customFormat="1" ht="22.5" customHeight="1">
      <c r="B13" s="48" t="str">
        <f>"役職" &amp; IF(変更申請書!$E$17, "（必須）", "")</f>
        <v>役職</v>
      </c>
      <c r="C13" s="51"/>
      <c r="D13" s="71" t="str">
        <f>IF(OR(変更申請書!E17, 変更申請書!E18), IF(ISBLANK(変更申請書!B32), "自動入力（利用申請書のシートを記入してください）", 変更申請書!B32), "")</f>
        <v/>
      </c>
      <c r="E13" s="52"/>
      <c r="F13" s="65" t="s">
        <v>82</v>
      </c>
      <c r="J13" s="37" t="b">
        <f>IF(AND(変更申請書!$E$17=FALSE, 変更申請書!$E$18=FALSE), TRUE, AND(D13&lt;&gt;"", ISERROR(SEARCH("自動入力", D13))))</f>
        <v>1</v>
      </c>
    </row>
    <row r="14" spans="1:10" s="47" customFormat="1" ht="22.5" customHeight="1">
      <c r="B14" s="48" t="s">
        <v>110</v>
      </c>
      <c r="C14" s="49"/>
      <c r="D14" s="71" t="str">
        <f>IF(OR(変更申請書!E17, 変更申請書!E18), IF(ISBLANK(変更申請書!B33), "自動入力（利用申請書のシートを記入してください）", 変更申請書!B33), "")</f>
        <v/>
      </c>
      <c r="E14" s="52"/>
      <c r="F14" s="65" t="s">
        <v>82</v>
      </c>
      <c r="J14" s="37" t="b">
        <f>IF(AND(変更申請書!$E$17=FALSE, 変更申請書!$E$18=FALSE), TRUE, AND(D14&lt;&gt;"", ISERROR(SEARCH("自動入力", D14))))</f>
        <v>1</v>
      </c>
    </row>
    <row r="15" spans="1:10" s="47" customFormat="1" ht="22.5" customHeight="1">
      <c r="B15" s="48" t="s">
        <v>111</v>
      </c>
      <c r="C15" s="49"/>
      <c r="D15" s="71" t="str">
        <f>IF(OR(変更申請書!E17, 変更申請書!E18), IF(ISBLANK(変更申請書!B34), "自動入力（利用申請書のシートを記入してください）", 変更申請書!B34), "")</f>
        <v/>
      </c>
      <c r="F15" s="65" t="s">
        <v>82</v>
      </c>
      <c r="J15" s="37" t="b">
        <f>IF(AND(変更申請書!$E$17=FALSE, 変更申請書!$E$18=FALSE), TRUE, AND(D15&lt;&gt;"", ISERROR(SEARCH("自動入力", D15))))</f>
        <v>1</v>
      </c>
    </row>
    <row r="17" spans="1:20" ht="22.5" customHeight="1">
      <c r="A17" s="2" t="s">
        <v>55</v>
      </c>
    </row>
    <row r="18" spans="1:20">
      <c r="B18" s="12" t="s">
        <v>78</v>
      </c>
      <c r="C18" s="12"/>
      <c r="D18" s="2"/>
    </row>
    <row r="19" spans="1:20" s="47" customFormat="1" ht="22.5" customHeight="1">
      <c r="B19" s="48" t="str">
        <f>"テナント名" &amp; IF(変更申請書!$E$19, "（必須）", "")</f>
        <v>テナント名</v>
      </c>
      <c r="C19" s="49"/>
      <c r="D19" s="50"/>
      <c r="F19" s="65"/>
      <c r="J19" s="37" t="b">
        <f>OR(変更申請書!$E$19=FALSE, AND(変更申請書!$E$19=TRUE, D19&lt;&gt;""))</f>
        <v>1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>
      <c r="F20" s="65"/>
    </row>
    <row r="21" spans="1:20" ht="22.5" customHeight="1">
      <c r="A21" s="2" t="s">
        <v>56</v>
      </c>
    </row>
    <row r="22" spans="1:20">
      <c r="B22" s="12" t="s">
        <v>79</v>
      </c>
      <c r="C22" s="12"/>
      <c r="D22" s="2"/>
    </row>
    <row r="23" spans="1:20" s="47" customFormat="1" ht="22.5" customHeight="1">
      <c r="B23" s="48" t="str">
        <f>"氏名" &amp; IF(変更申請書!$E$20, "（必須）", "")</f>
        <v>氏名</v>
      </c>
      <c r="C23" s="49"/>
      <c r="D23" s="50"/>
      <c r="J23" s="37" t="b">
        <f>OR(変更申請書!$E$20=FALSE, AND(変更申請書!$E$20=TRUE, D23&lt;&gt;""))</f>
        <v>1</v>
      </c>
    </row>
    <row r="24" spans="1:20" s="47" customFormat="1" ht="45.75" customHeight="1">
      <c r="B24" s="83" t="str">
        <f>"DICEアカウント　　 　　　（登録したメールアドレス）" &amp; IF(変更申請書!$E$20, "（必須）", "")</f>
        <v>DICEアカウント　　 　　　（登録したメールアドレス）</v>
      </c>
      <c r="C24" s="49"/>
      <c r="D24" s="78"/>
      <c r="J24" s="37" t="b">
        <f>OR(変更申請書!$E$20=FALSE, AND(変更申請書!$E$20=TRUE, D24&lt;&gt;""))</f>
        <v>1</v>
      </c>
    </row>
    <row r="25" spans="1:20" s="47" customFormat="1" ht="22.5" customHeight="1">
      <c r="B25" s="48" t="s">
        <v>3</v>
      </c>
      <c r="C25" s="49"/>
      <c r="D25" s="50"/>
    </row>
    <row r="30" spans="1:20">
      <c r="B30" s="2"/>
      <c r="C30" s="2"/>
    </row>
    <row r="31" spans="1:20">
      <c r="B31" s="2"/>
      <c r="C31" s="2"/>
    </row>
    <row r="32" spans="1:20">
      <c r="B32" s="2"/>
      <c r="C32" s="2"/>
    </row>
  </sheetData>
  <sheetProtection sheet="1" objects="1" scenarios="1"/>
  <phoneticPr fontId="3"/>
  <conditionalFormatting sqref="F5:F15">
    <cfRule type="containsText" dxfId="6" priority="1" operator="containsText" text="FA">
      <formula>NOT(ISERROR(SEARCH("FA",F5)))</formula>
    </cfRule>
  </conditionalFormatting>
  <conditionalFormatting sqref="F19:F20">
    <cfRule type="containsText" dxfId="5" priority="12" operator="containsText" text="FA">
      <formula>NOT(ISERROR(SEARCH("FA",F19)))</formula>
    </cfRule>
  </conditionalFormatting>
  <conditionalFormatting sqref="J5:J15">
    <cfRule type="containsText" dxfId="4" priority="7" operator="containsText" text="FA">
      <formula>NOT(ISERROR(SEARCH("FA",J5)))</formula>
    </cfRule>
  </conditionalFormatting>
  <conditionalFormatting sqref="J19">
    <cfRule type="containsText" dxfId="3" priority="5" operator="containsText" text="FA">
      <formula>NOT(ISERROR(SEARCH("FA",J19)))</formula>
    </cfRule>
  </conditionalFormatting>
  <conditionalFormatting sqref="J23:J24">
    <cfRule type="containsText" dxfId="2" priority="4" operator="containsText" text="FA">
      <formula>NOT(ISERROR(SEARCH("FA",J23)))</formula>
    </cfRule>
  </conditionalFormatting>
  <pageMargins left="0.51181102362204722" right="0.51181102362204722" top="0.55118110236220474" bottom="0.55118110236220474" header="0.31496062992125984" footer="0.31496062992125984"/>
  <pageSetup paperSize="9" scale="72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00000000-000E-0000-0100-000006000000}">
            <xm:f>OR(変更申請書!$E$17,変更申請書!$E$18)=FALSE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D5:D15</xm:sqref>
        </x14:conditionalFormatting>
        <x14:conditionalFormatting xmlns:xm="http://schemas.microsoft.com/office/excel/2006/main">
          <x14:cfRule type="expression" priority="16" id="{00000000-000E-0000-0100-000001000000}">
            <xm:f>変更申請書!$E$19=FALSE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3" id="{00000000-000E-0000-0100-000008000000}">
            <xm:f>変更申請書!$E$20=FALSE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D23:D25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F6C-3387-4F3F-9CFF-D4051B74F9C2}">
  <sheetPr codeName="Sheet3">
    <pageSetUpPr fitToPage="1"/>
  </sheetPr>
  <dimension ref="A1:K57"/>
  <sheetViews>
    <sheetView showGridLines="0" zoomScaleNormal="100" workbookViewId="0"/>
  </sheetViews>
  <sheetFormatPr defaultColWidth="9" defaultRowHeight="15.75"/>
  <cols>
    <col min="1" max="1" width="4.125" style="2" customWidth="1"/>
    <col min="2" max="2" width="4.25" style="2" bestFit="1" customWidth="1"/>
    <col min="3" max="3" width="13.875" style="2" customWidth="1"/>
    <col min="4" max="4" width="17.625" style="2" customWidth="1"/>
    <col min="5" max="5" width="30.625" style="2" customWidth="1"/>
    <col min="6" max="7" width="13" style="2" customWidth="1"/>
    <col min="8" max="10" width="4.125" style="2" customWidth="1"/>
    <col min="11" max="11" width="8.625" style="2" customWidth="1"/>
    <col min="12" max="16384" width="9" style="2"/>
  </cols>
  <sheetData>
    <row r="1" spans="1:11" ht="21">
      <c r="A1" s="1" t="s">
        <v>46</v>
      </c>
      <c r="B1" s="1"/>
      <c r="C1" s="1"/>
    </row>
    <row r="3" spans="1:11" ht="22.5" customHeight="1">
      <c r="A3" s="47" t="s">
        <v>99</v>
      </c>
    </row>
    <row r="4" spans="1:11">
      <c r="B4" s="12" t="s">
        <v>100</v>
      </c>
      <c r="C4" s="12"/>
      <c r="G4" s="67" t="s">
        <v>101</v>
      </c>
    </row>
    <row r="5" spans="1:11" ht="36.75" customHeight="1">
      <c r="B5" s="10" t="s">
        <v>17</v>
      </c>
      <c r="C5" s="10" t="str">
        <f>"操作" &amp; IF(変更申請書!$E$21, "（必須）", "")</f>
        <v>操作</v>
      </c>
      <c r="D5" s="10" t="str">
        <f>"氏名" &amp; IF(変更申請書!$E$21, "（必須）", "")</f>
        <v>氏名</v>
      </c>
      <c r="E5" s="4" t="str">
        <f>"DICEアカウント
（登録したメールアドレス）" &amp; IF(変更申請書!$E$21, "（必須）", "")</f>
        <v>DICEアカウント
（登録したメールアドレス）</v>
      </c>
      <c r="F5" s="8" t="s">
        <v>32</v>
      </c>
      <c r="G5" s="9"/>
    </row>
    <row r="6" spans="1:11" ht="31.5">
      <c r="B6" s="11"/>
      <c r="C6" s="11"/>
      <c r="D6" s="11"/>
      <c r="E6" s="79" t="s">
        <v>103</v>
      </c>
      <c r="F6" s="4" t="s">
        <v>20</v>
      </c>
      <c r="G6" s="4" t="s">
        <v>21</v>
      </c>
    </row>
    <row r="7" spans="1:11" ht="31.5" customHeight="1">
      <c r="B7" s="7">
        <v>1</v>
      </c>
      <c r="C7" s="68"/>
      <c r="D7" s="68"/>
      <c r="E7" s="69"/>
      <c r="F7" s="70" t="s">
        <v>6</v>
      </c>
      <c r="G7" s="70" t="s">
        <v>6</v>
      </c>
      <c r="K7" s="37" t="b">
        <f>IF(
    変更申請書!$E$21=FALSE,
    TRUE,
    IF(
        AND(変更申請書!$F$21=1, OR(C7="", D7="", E7="")),
        FALSE,
        AND(
            C7&lt;&gt;"", D7&lt;&gt;"", E7&lt;&gt;"",
            ISNUMBER(FIND("@", E7)),
            ISNUMBER(FIND(".", E7))
        )
    )
)</f>
        <v>1</v>
      </c>
    </row>
    <row r="8" spans="1:11" ht="31.5" customHeight="1">
      <c r="B8" s="7">
        <v>2</v>
      </c>
      <c r="C8" s="68"/>
      <c r="D8" s="68"/>
      <c r="E8" s="72"/>
      <c r="F8" s="70" t="s">
        <v>6</v>
      </c>
      <c r="G8" s="70" t="s">
        <v>6</v>
      </c>
      <c r="K8" s="37" t="b">
        <f>IF(変更申請書!$E$21=FALSE,
    TRUE,
    OR(
        AND(C8="", D8="", E8=""),
        AND(
            C8&lt;&gt;"", D8&lt;&gt;"", E8&lt;&gt;"",
            ISNUMBER(FIND("@", E8)),
            ISNUMBER(FIND(".", E8))
        )
    )
)</f>
        <v>1</v>
      </c>
    </row>
    <row r="9" spans="1:11" ht="31.5" customHeight="1">
      <c r="B9" s="7">
        <v>3</v>
      </c>
      <c r="C9" s="68"/>
      <c r="D9" s="68"/>
      <c r="E9" s="72"/>
      <c r="F9" s="70" t="s">
        <v>6</v>
      </c>
      <c r="G9" s="70" t="s">
        <v>6</v>
      </c>
      <c r="K9" s="37" t="b">
        <f>IF(変更申請書!$E$21=FALSE,
    TRUE,
    OR(
        AND(C9="", D9="", E9=""),
        AND(
            C9&lt;&gt;"", D9&lt;&gt;"", E9&lt;&gt;"",
            ISNUMBER(FIND("@", E9)),
            ISNUMBER(FIND(".", E9))
        )
    )
)</f>
        <v>1</v>
      </c>
    </row>
    <row r="10" spans="1:11" ht="31.5" customHeight="1">
      <c r="B10" s="7">
        <v>4</v>
      </c>
      <c r="C10" s="68"/>
      <c r="D10" s="68"/>
      <c r="E10" s="69"/>
      <c r="F10" s="70" t="s">
        <v>6</v>
      </c>
      <c r="G10" s="70" t="s">
        <v>6</v>
      </c>
      <c r="K10" s="37" t="b">
        <f>IF(変更申請書!$E$21=FALSE,
    TRUE,
    OR(
        AND(C10="", D10="", E10=""),
        AND(
            C10&lt;&gt;"", D10&lt;&gt;"", E10&lt;&gt;"",
            ISNUMBER(FIND("@", E10)),
            ISNUMBER(FIND(".", E10))
        )
    )
)</f>
        <v>1</v>
      </c>
    </row>
    <row r="11" spans="1:11" ht="31.5" customHeight="1">
      <c r="B11" s="7">
        <v>5</v>
      </c>
      <c r="C11" s="68"/>
      <c r="D11" s="68"/>
      <c r="E11" s="68"/>
      <c r="F11" s="70" t="s">
        <v>6</v>
      </c>
      <c r="G11" s="70" t="s">
        <v>6</v>
      </c>
      <c r="K11" s="37" t="b">
        <f>IF(変更申請書!$E$21=FALSE,
    TRUE,
    OR(
        AND(C11="", D11="", E11=""),
        AND(
            C11&lt;&gt;"", D11&lt;&gt;"", E11&lt;&gt;"",
            ISNUMBER(FIND("@", E11)),
            ISNUMBER(FIND(".", E11))
        )
    )
)</f>
        <v>1</v>
      </c>
    </row>
    <row r="12" spans="1:11" ht="31.5" customHeight="1">
      <c r="B12" s="7">
        <v>6</v>
      </c>
      <c r="C12" s="68"/>
      <c r="D12" s="68"/>
      <c r="E12" s="68"/>
      <c r="F12" s="70" t="s">
        <v>6</v>
      </c>
      <c r="G12" s="70" t="s">
        <v>6</v>
      </c>
      <c r="K12" s="37" t="b">
        <f>IF(変更申請書!$E$21=FALSE,
    TRUE,
    OR(
        AND(C12="", D12="", E12=""),
        AND(
            C12&lt;&gt;"", D12&lt;&gt;"", E12&lt;&gt;"",
            ISNUMBER(FIND("@", E12)),
            ISNUMBER(FIND(".", E12))
        )
    )
)</f>
        <v>1</v>
      </c>
    </row>
    <row r="13" spans="1:11" ht="31.5" customHeight="1">
      <c r="B13" s="7">
        <v>7</v>
      </c>
      <c r="C13" s="68"/>
      <c r="D13" s="68"/>
      <c r="E13" s="68"/>
      <c r="F13" s="70" t="s">
        <v>6</v>
      </c>
      <c r="G13" s="70" t="s">
        <v>6</v>
      </c>
      <c r="K13" s="37" t="b">
        <f>IF(変更申請書!$E$21=FALSE,
    TRUE,
    OR(
        AND(C13="", D13="", E13=""),
        AND(
            C13&lt;&gt;"", D13&lt;&gt;"", E13&lt;&gt;"",
            ISNUMBER(FIND("@", E13)),
            ISNUMBER(FIND(".", E13))
        )
    )
)</f>
        <v>1</v>
      </c>
    </row>
    <row r="14" spans="1:11" ht="31.5" customHeight="1">
      <c r="B14" s="7">
        <v>8</v>
      </c>
      <c r="C14" s="68"/>
      <c r="D14" s="68"/>
      <c r="E14" s="68"/>
      <c r="F14" s="70" t="s">
        <v>6</v>
      </c>
      <c r="G14" s="70" t="s">
        <v>6</v>
      </c>
      <c r="K14" s="37" t="b">
        <f>IF(変更申請書!$E$21=FALSE,
    TRUE,
    OR(
        AND(C14="", D14="", E14=""),
        AND(
            C14&lt;&gt;"", D14&lt;&gt;"", E14&lt;&gt;"",
            ISNUMBER(FIND("@", E14)),
            ISNUMBER(FIND(".", E14))
        )
    )
)</f>
        <v>1</v>
      </c>
    </row>
    <row r="15" spans="1:11" ht="31.5" customHeight="1">
      <c r="B15" s="7">
        <v>9</v>
      </c>
      <c r="C15" s="68"/>
      <c r="D15" s="68"/>
      <c r="E15" s="68"/>
      <c r="F15" s="70" t="s">
        <v>6</v>
      </c>
      <c r="G15" s="70" t="s">
        <v>6</v>
      </c>
      <c r="K15" s="37" t="b">
        <f>IF(変更申請書!$E$21=FALSE,
    TRUE,
    OR(
        AND(C15="", D15="", E15=""),
        AND(
            C15&lt;&gt;"", D15&lt;&gt;"", E15&lt;&gt;"",
            ISNUMBER(FIND("@", E15)),
            ISNUMBER(FIND(".", E15))
        )
    )
)</f>
        <v>1</v>
      </c>
    </row>
    <row r="16" spans="1:11" ht="31.5" customHeight="1">
      <c r="B16" s="7">
        <v>10</v>
      </c>
      <c r="C16" s="68"/>
      <c r="D16" s="68"/>
      <c r="E16" s="68"/>
      <c r="F16" s="70" t="s">
        <v>6</v>
      </c>
      <c r="G16" s="70" t="s">
        <v>6</v>
      </c>
      <c r="K16" s="37" t="b">
        <f>IF(変更申請書!$E$21=FALSE,
    TRUE,
    OR(
        AND(C16="", D16="", E16=""),
        AND(
            C16&lt;&gt;"", D16&lt;&gt;"", E16&lt;&gt;"",
            ISNUMBER(FIND("@", E16)),
            ISNUMBER(FIND(".", E16))
        )
    )
)</f>
        <v>1</v>
      </c>
    </row>
    <row r="17" spans="2:11" ht="31.5" customHeight="1">
      <c r="B17" s="7">
        <v>11</v>
      </c>
      <c r="C17" s="68"/>
      <c r="D17" s="68"/>
      <c r="E17" s="68"/>
      <c r="F17" s="70" t="s">
        <v>6</v>
      </c>
      <c r="G17" s="70" t="s">
        <v>6</v>
      </c>
      <c r="K17" s="37" t="b">
        <f>IF(変更申請書!$E$21=FALSE,
    TRUE,
    OR(
        AND(C17="", D17="", E17=""),
        AND(
            C17&lt;&gt;"", D17&lt;&gt;"", E17&lt;&gt;"",
            ISNUMBER(FIND("@", E17)),
            ISNUMBER(FIND(".", E17))
        )
    )
)</f>
        <v>1</v>
      </c>
    </row>
    <row r="18" spans="2:11" ht="31.5" customHeight="1">
      <c r="B18" s="7">
        <v>12</v>
      </c>
      <c r="C18" s="68"/>
      <c r="D18" s="68"/>
      <c r="E18" s="68"/>
      <c r="F18" s="70" t="s">
        <v>6</v>
      </c>
      <c r="G18" s="70" t="s">
        <v>6</v>
      </c>
      <c r="K18" s="37" t="b">
        <f>IF(変更申請書!$E$21=FALSE,
    TRUE,
    OR(
        AND(C18="", D18="", E18=""),
        AND(
            C18&lt;&gt;"", D18&lt;&gt;"", E18&lt;&gt;"",
            ISNUMBER(FIND("@", E18)),
            ISNUMBER(FIND(".", E18))
        )
    )
)</f>
        <v>1</v>
      </c>
    </row>
    <row r="19" spans="2:11" ht="31.5" customHeight="1">
      <c r="B19" s="7">
        <v>13</v>
      </c>
      <c r="C19" s="68"/>
      <c r="D19" s="68"/>
      <c r="E19" s="68"/>
      <c r="F19" s="70" t="s">
        <v>6</v>
      </c>
      <c r="G19" s="70" t="s">
        <v>6</v>
      </c>
      <c r="K19" s="37" t="b">
        <f>IF(変更申請書!$E$21=FALSE,
    TRUE,
    OR(
        AND(C19="", D19="", E19=""),
        AND(
            C19&lt;&gt;"", D19&lt;&gt;"", E19&lt;&gt;"",
            ISNUMBER(FIND("@", E19)),
            ISNUMBER(FIND(".", E19))
        )
    )
)</f>
        <v>1</v>
      </c>
    </row>
    <row r="20" spans="2:11" ht="31.5" customHeight="1">
      <c r="B20" s="7">
        <v>14</v>
      </c>
      <c r="C20" s="68"/>
      <c r="D20" s="68"/>
      <c r="E20" s="68"/>
      <c r="F20" s="70" t="s">
        <v>6</v>
      </c>
      <c r="G20" s="70" t="s">
        <v>6</v>
      </c>
      <c r="K20" s="37" t="b">
        <f>IF(変更申請書!$E$21=FALSE,
    TRUE,
    OR(
        AND(C20="", D20="", E20=""),
        AND(
            C20&lt;&gt;"", D20&lt;&gt;"", E20&lt;&gt;"",
            ISNUMBER(FIND("@", E20)),
            ISNUMBER(FIND(".", E20))
        )
    )
)</f>
        <v>1</v>
      </c>
    </row>
    <row r="21" spans="2:11" ht="31.5" customHeight="1">
      <c r="B21" s="7">
        <v>15</v>
      </c>
      <c r="C21" s="68"/>
      <c r="D21" s="68"/>
      <c r="E21" s="68"/>
      <c r="F21" s="70" t="s">
        <v>6</v>
      </c>
      <c r="G21" s="70" t="s">
        <v>6</v>
      </c>
      <c r="K21" s="37" t="b">
        <f>IF(変更申請書!$E$21=FALSE,
    TRUE,
    OR(
        AND(C21="", D21="", E21=""),
        AND(
            C21&lt;&gt;"", D21&lt;&gt;"", E21&lt;&gt;"",
            ISNUMBER(FIND("@", E21)),
            ISNUMBER(FIND(".", E21))
        )
    )
)</f>
        <v>1</v>
      </c>
    </row>
    <row r="22" spans="2:11" ht="31.5" customHeight="1">
      <c r="B22" s="7">
        <v>16</v>
      </c>
      <c r="C22" s="68"/>
      <c r="D22" s="68"/>
      <c r="E22" s="68"/>
      <c r="F22" s="70" t="s">
        <v>6</v>
      </c>
      <c r="G22" s="70" t="s">
        <v>6</v>
      </c>
      <c r="K22" s="37" t="b">
        <f>IF(変更申請書!$E$21=FALSE,
    TRUE,
    OR(
        AND(C22="", D22="", E22=""),
        AND(
            C22&lt;&gt;"", D22&lt;&gt;"", E22&lt;&gt;"",
            ISNUMBER(FIND("@", E22)),
            ISNUMBER(FIND(".", E22))
        )
    )
)</f>
        <v>1</v>
      </c>
    </row>
    <row r="23" spans="2:11" ht="31.5" customHeight="1">
      <c r="B23" s="7">
        <v>17</v>
      </c>
      <c r="C23" s="68"/>
      <c r="D23" s="68"/>
      <c r="E23" s="68"/>
      <c r="F23" s="70" t="s">
        <v>6</v>
      </c>
      <c r="G23" s="70" t="s">
        <v>6</v>
      </c>
      <c r="K23" s="37" t="b">
        <f>IF(変更申請書!$E$21=FALSE,
    TRUE,
    OR(
        AND(C23="", D23="", E23=""),
        AND(
            C23&lt;&gt;"", D23&lt;&gt;"", E23&lt;&gt;"",
            ISNUMBER(FIND("@", E23)),
            ISNUMBER(FIND(".", E23))
        )
    )
)</f>
        <v>1</v>
      </c>
    </row>
    <row r="24" spans="2:11" ht="31.5" customHeight="1">
      <c r="B24" s="7">
        <v>18</v>
      </c>
      <c r="C24" s="68"/>
      <c r="D24" s="68"/>
      <c r="E24" s="68"/>
      <c r="F24" s="70" t="s">
        <v>6</v>
      </c>
      <c r="G24" s="70" t="s">
        <v>6</v>
      </c>
      <c r="K24" s="37" t="b">
        <f>IF(変更申請書!$E$21=FALSE,
    TRUE,
    OR(
        AND(C24="", D24="", E24=""),
        AND(
            C24&lt;&gt;"", D24&lt;&gt;"", E24&lt;&gt;"",
            ISNUMBER(FIND("@", E24)),
            ISNUMBER(FIND(".", E24))
        )
    )
)</f>
        <v>1</v>
      </c>
    </row>
    <row r="25" spans="2:11" ht="31.5" customHeight="1">
      <c r="B25" s="7">
        <v>19</v>
      </c>
      <c r="C25" s="68"/>
      <c r="D25" s="68"/>
      <c r="E25" s="68"/>
      <c r="F25" s="70" t="s">
        <v>6</v>
      </c>
      <c r="G25" s="70" t="s">
        <v>6</v>
      </c>
      <c r="K25" s="37" t="b">
        <f>IF(変更申請書!$E$21=FALSE,
    TRUE,
    OR(
        AND(C25="", D25="", E25=""),
        AND(
            C25&lt;&gt;"", D25&lt;&gt;"", E25&lt;&gt;"",
            ISNUMBER(FIND("@", E25)),
            ISNUMBER(FIND(".", E25))
        )
    )
)</f>
        <v>1</v>
      </c>
    </row>
    <row r="26" spans="2:11" ht="31.5" customHeight="1">
      <c r="B26" s="7">
        <v>20</v>
      </c>
      <c r="C26" s="68"/>
      <c r="D26" s="68"/>
      <c r="E26" s="68"/>
      <c r="F26" s="70" t="s">
        <v>6</v>
      </c>
      <c r="G26" s="70" t="s">
        <v>6</v>
      </c>
      <c r="K26" s="37" t="b">
        <f>IF(変更申請書!$E$21=FALSE,
    TRUE,
    OR(
        AND(C26="", D26="", E26=""),
        AND(
            C26&lt;&gt;"", D26&lt;&gt;"", E26&lt;&gt;"",
            ISNUMBER(FIND("@", E26)),
            ISNUMBER(FIND(".", E26))
        )
    )
)</f>
        <v>1</v>
      </c>
    </row>
    <row r="27" spans="2:11" ht="31.5" customHeight="1">
      <c r="B27" s="7">
        <v>21</v>
      </c>
      <c r="C27" s="68"/>
      <c r="D27" s="68"/>
      <c r="E27" s="68"/>
      <c r="F27" s="70" t="s">
        <v>6</v>
      </c>
      <c r="G27" s="70" t="s">
        <v>6</v>
      </c>
      <c r="K27" s="37" t="b">
        <f>IF(変更申請書!$E$21=FALSE,
    TRUE,
    OR(
        AND(C27="", D27="", E27=""),
        AND(
            C27&lt;&gt;"", D27&lt;&gt;"", E27&lt;&gt;"",
            ISNUMBER(FIND("@", E27)),
            ISNUMBER(FIND(".", E27))
        )
    )
)</f>
        <v>1</v>
      </c>
    </row>
    <row r="28" spans="2:11" ht="31.5" customHeight="1">
      <c r="B28" s="7">
        <v>22</v>
      </c>
      <c r="C28" s="68"/>
      <c r="D28" s="68"/>
      <c r="E28" s="68"/>
      <c r="F28" s="70" t="s">
        <v>6</v>
      </c>
      <c r="G28" s="70" t="s">
        <v>6</v>
      </c>
      <c r="K28" s="37" t="b">
        <f>IF(変更申請書!$E$21=FALSE,
    TRUE,
    OR(
        AND(C28="", D28="", E28=""),
        AND(
            C28&lt;&gt;"", D28&lt;&gt;"", E28&lt;&gt;"",
            ISNUMBER(FIND("@", E28)),
            ISNUMBER(FIND(".", E28))
        )
    )
)</f>
        <v>1</v>
      </c>
    </row>
    <row r="29" spans="2:11" ht="31.5" customHeight="1">
      <c r="B29" s="7">
        <v>23</v>
      </c>
      <c r="C29" s="68"/>
      <c r="D29" s="68"/>
      <c r="E29" s="68"/>
      <c r="F29" s="70" t="s">
        <v>6</v>
      </c>
      <c r="G29" s="70" t="s">
        <v>6</v>
      </c>
      <c r="K29" s="37" t="b">
        <f>IF(変更申請書!$E$21=FALSE,
    TRUE,
    OR(
        AND(C29="", D29="", E29=""),
        AND(
            C29&lt;&gt;"", D29&lt;&gt;"", E29&lt;&gt;"",
            ISNUMBER(FIND("@", E29)),
            ISNUMBER(FIND(".", E29))
        )
    )
)</f>
        <v>1</v>
      </c>
    </row>
    <row r="30" spans="2:11" ht="31.5" customHeight="1">
      <c r="B30" s="7">
        <v>24</v>
      </c>
      <c r="C30" s="68"/>
      <c r="D30" s="68"/>
      <c r="E30" s="68"/>
      <c r="F30" s="70" t="s">
        <v>6</v>
      </c>
      <c r="G30" s="70" t="s">
        <v>6</v>
      </c>
      <c r="K30" s="37" t="b">
        <f>IF(変更申請書!$E$21=FALSE,
    TRUE,
    OR(
        AND(C30="", D30="", E30=""),
        AND(
            C30&lt;&gt;"", D30&lt;&gt;"", E30&lt;&gt;"",
            ISNUMBER(FIND("@", E30)),
            ISNUMBER(FIND(".", E30))
        )
    )
)</f>
        <v>1</v>
      </c>
    </row>
    <row r="31" spans="2:11" ht="31.5" customHeight="1">
      <c r="B31" s="7">
        <v>25</v>
      </c>
      <c r="C31" s="68"/>
      <c r="D31" s="68"/>
      <c r="E31" s="68"/>
      <c r="F31" s="70" t="s">
        <v>6</v>
      </c>
      <c r="G31" s="70" t="s">
        <v>6</v>
      </c>
      <c r="K31" s="37" t="b">
        <f>IF(変更申請書!$E$21=FALSE,
    TRUE,
    OR(
        AND(C31="", D31="", E31=""),
        AND(
            C31&lt;&gt;"", D31&lt;&gt;"", E31&lt;&gt;"",
            ISNUMBER(FIND("@", E31)),
            ISNUMBER(FIND(".", E31))
        )
    )
)</f>
        <v>1</v>
      </c>
    </row>
    <row r="32" spans="2:11" ht="31.5" customHeight="1">
      <c r="B32" s="7">
        <v>26</v>
      </c>
      <c r="C32" s="68"/>
      <c r="D32" s="68"/>
      <c r="E32" s="68"/>
      <c r="F32" s="70" t="s">
        <v>6</v>
      </c>
      <c r="G32" s="70" t="s">
        <v>6</v>
      </c>
      <c r="K32" s="37" t="b">
        <f>IF(変更申請書!$E$21=FALSE,
    TRUE,
    OR(
        AND(C32="", D32="", E32=""),
        AND(
            C32&lt;&gt;"", D32&lt;&gt;"", E32&lt;&gt;"",
            ISNUMBER(FIND("@", E32)),
            ISNUMBER(FIND(".", E32))
        )
    )
)</f>
        <v>1</v>
      </c>
    </row>
    <row r="33" spans="2:11" ht="31.5" customHeight="1">
      <c r="B33" s="7">
        <v>27</v>
      </c>
      <c r="C33" s="68"/>
      <c r="D33" s="68"/>
      <c r="E33" s="68"/>
      <c r="F33" s="70" t="s">
        <v>6</v>
      </c>
      <c r="G33" s="70" t="s">
        <v>6</v>
      </c>
      <c r="K33" s="37" t="b">
        <f>IF(変更申請書!$E$21=FALSE,
    TRUE,
    OR(
        AND(C33="", D33="", E33=""),
        AND(
            C33&lt;&gt;"", D33&lt;&gt;"", E33&lt;&gt;"",
            ISNUMBER(FIND("@", E33)),
            ISNUMBER(FIND(".", E33))
        )
    )
)</f>
        <v>1</v>
      </c>
    </row>
    <row r="34" spans="2:11" ht="31.5" customHeight="1">
      <c r="B34" s="7">
        <v>28</v>
      </c>
      <c r="C34" s="68"/>
      <c r="D34" s="68"/>
      <c r="E34" s="68"/>
      <c r="F34" s="70" t="s">
        <v>6</v>
      </c>
      <c r="G34" s="70" t="s">
        <v>6</v>
      </c>
      <c r="K34" s="37" t="b">
        <f>IF(変更申請書!$E$21=FALSE,
    TRUE,
    OR(
        AND(C34="", D34="", E34=""),
        AND(
            C34&lt;&gt;"", D34&lt;&gt;"", E34&lt;&gt;"",
            ISNUMBER(FIND("@", E34)),
            ISNUMBER(FIND(".", E34))
        )
    )
)</f>
        <v>1</v>
      </c>
    </row>
    <row r="35" spans="2:11" ht="31.5" customHeight="1">
      <c r="B35" s="7">
        <v>29</v>
      </c>
      <c r="C35" s="68"/>
      <c r="D35" s="68"/>
      <c r="E35" s="68"/>
      <c r="F35" s="70" t="s">
        <v>6</v>
      </c>
      <c r="G35" s="70" t="s">
        <v>6</v>
      </c>
      <c r="K35" s="37" t="b">
        <f>IF(変更申請書!$E$21=FALSE,
    TRUE,
    OR(
        AND(C35="", D35="", E35=""),
        AND(
            C35&lt;&gt;"", D35&lt;&gt;"", E35&lt;&gt;"",
            ISNUMBER(FIND("@", E35)),
            ISNUMBER(FIND(".", E35))
        )
    )
)</f>
        <v>1</v>
      </c>
    </row>
    <row r="36" spans="2:11" ht="31.5" customHeight="1">
      <c r="B36" s="7">
        <v>30</v>
      </c>
      <c r="C36" s="68"/>
      <c r="D36" s="68"/>
      <c r="E36" s="68"/>
      <c r="F36" s="70" t="s">
        <v>6</v>
      </c>
      <c r="G36" s="70" t="s">
        <v>6</v>
      </c>
      <c r="K36" s="37" t="b">
        <f>IF(変更申請書!$E$21=FALSE,
    TRUE,
    OR(
        AND(C36="", D36="", E36=""),
        AND(
            C36&lt;&gt;"", D36&lt;&gt;"", E36&lt;&gt;"",
            ISNUMBER(FIND("@", E36)),
            ISNUMBER(FIND(".", E36))
        )
    )
)</f>
        <v>1</v>
      </c>
    </row>
    <row r="37" spans="2:11" ht="31.5" customHeight="1">
      <c r="B37" s="7">
        <v>31</v>
      </c>
      <c r="C37" s="68"/>
      <c r="D37" s="68"/>
      <c r="E37" s="68"/>
      <c r="F37" s="70" t="s">
        <v>6</v>
      </c>
      <c r="G37" s="70" t="s">
        <v>6</v>
      </c>
      <c r="K37" s="37" t="b">
        <f>IF(変更申請書!$E$21=FALSE,
    TRUE,
    OR(
        AND(C37="", D37="", E37=""),
        AND(
            C37&lt;&gt;"", D37&lt;&gt;"", E37&lt;&gt;"",
            ISNUMBER(FIND("@", E37)),
            ISNUMBER(FIND(".", E37))
        )
    )
)</f>
        <v>1</v>
      </c>
    </row>
    <row r="38" spans="2:11" ht="31.5" customHeight="1">
      <c r="B38" s="7">
        <v>32</v>
      </c>
      <c r="C38" s="68"/>
      <c r="D38" s="68"/>
      <c r="E38" s="68"/>
      <c r="F38" s="70" t="s">
        <v>6</v>
      </c>
      <c r="G38" s="70" t="s">
        <v>6</v>
      </c>
      <c r="K38" s="37" t="b">
        <f>IF(変更申請書!$E$21=FALSE,
    TRUE,
    OR(
        AND(C38="", D38="", E38=""),
        AND(
            C38&lt;&gt;"", D38&lt;&gt;"", E38&lt;&gt;"",
            ISNUMBER(FIND("@", E38)),
            ISNUMBER(FIND(".", E38))
        )
    )
)</f>
        <v>1</v>
      </c>
    </row>
    <row r="39" spans="2:11" ht="31.5" customHeight="1">
      <c r="B39" s="7">
        <v>33</v>
      </c>
      <c r="C39" s="68"/>
      <c r="D39" s="68"/>
      <c r="E39" s="68"/>
      <c r="F39" s="70" t="s">
        <v>6</v>
      </c>
      <c r="G39" s="70" t="s">
        <v>6</v>
      </c>
      <c r="K39" s="37" t="b">
        <f>IF(変更申請書!$E$21=FALSE,
    TRUE,
    OR(
        AND(C39="", D39="", E39=""),
        AND(
            C39&lt;&gt;"", D39&lt;&gt;"", E39&lt;&gt;"",
            ISNUMBER(FIND("@", E39)),
            ISNUMBER(FIND(".", E39))
        )
    )
)</f>
        <v>1</v>
      </c>
    </row>
    <row r="40" spans="2:11" ht="31.5" customHeight="1">
      <c r="B40" s="7">
        <v>34</v>
      </c>
      <c r="C40" s="68"/>
      <c r="D40" s="68"/>
      <c r="E40" s="68"/>
      <c r="F40" s="70" t="s">
        <v>6</v>
      </c>
      <c r="G40" s="70" t="s">
        <v>6</v>
      </c>
      <c r="K40" s="37" t="b">
        <f>IF(変更申請書!$E$21=FALSE,
    TRUE,
    OR(
        AND(C40="", D40="", E40=""),
        AND(
            C40&lt;&gt;"", D40&lt;&gt;"", E40&lt;&gt;"",
            ISNUMBER(FIND("@", E40)),
            ISNUMBER(FIND(".", E40))
        )
    )
)</f>
        <v>1</v>
      </c>
    </row>
    <row r="41" spans="2:11" ht="31.5" customHeight="1">
      <c r="B41" s="7">
        <v>35</v>
      </c>
      <c r="C41" s="68"/>
      <c r="D41" s="68"/>
      <c r="E41" s="68"/>
      <c r="F41" s="70" t="s">
        <v>6</v>
      </c>
      <c r="G41" s="70" t="s">
        <v>6</v>
      </c>
      <c r="K41" s="37" t="b">
        <f>IF(変更申請書!$E$21=FALSE,
    TRUE,
    OR(
        AND(C41="", D41="", E41=""),
        AND(
            C41&lt;&gt;"", D41&lt;&gt;"", E41&lt;&gt;"",
            ISNUMBER(FIND("@", E41)),
            ISNUMBER(FIND(".", E41))
        )
    )
)</f>
        <v>1</v>
      </c>
    </row>
    <row r="42" spans="2:11" ht="31.5" customHeight="1">
      <c r="B42" s="7">
        <v>36</v>
      </c>
      <c r="C42" s="68"/>
      <c r="D42" s="68"/>
      <c r="E42" s="68"/>
      <c r="F42" s="70" t="s">
        <v>6</v>
      </c>
      <c r="G42" s="70" t="s">
        <v>6</v>
      </c>
      <c r="K42" s="37" t="b">
        <f>IF(変更申請書!$E$21=FALSE,
    TRUE,
    OR(
        AND(C42="", D42="", E42=""),
        AND(
            C42&lt;&gt;"", D42&lt;&gt;"", E42&lt;&gt;"",
            ISNUMBER(FIND("@", E42)),
            ISNUMBER(FIND(".", E42))
        )
    )
)</f>
        <v>1</v>
      </c>
    </row>
    <row r="43" spans="2:11" ht="31.5" customHeight="1">
      <c r="B43" s="7">
        <v>37</v>
      </c>
      <c r="C43" s="68"/>
      <c r="D43" s="68"/>
      <c r="E43" s="68"/>
      <c r="F43" s="70" t="s">
        <v>6</v>
      </c>
      <c r="G43" s="70" t="s">
        <v>6</v>
      </c>
      <c r="K43" s="37" t="b">
        <f>IF(変更申請書!$E$21=FALSE,
    TRUE,
    OR(
        AND(C43="", D43="", E43=""),
        AND(
            C43&lt;&gt;"", D43&lt;&gt;"", E43&lt;&gt;"",
            ISNUMBER(FIND("@", E43)),
            ISNUMBER(FIND(".", E43))
        )
    )
)</f>
        <v>1</v>
      </c>
    </row>
    <row r="44" spans="2:11" ht="31.5" customHeight="1">
      <c r="B44" s="7">
        <v>38</v>
      </c>
      <c r="C44" s="68"/>
      <c r="D44" s="68"/>
      <c r="E44" s="68"/>
      <c r="F44" s="70" t="s">
        <v>6</v>
      </c>
      <c r="G44" s="70" t="s">
        <v>6</v>
      </c>
      <c r="K44" s="37" t="b">
        <f>IF(変更申請書!$E$21=FALSE,
    TRUE,
    OR(
        AND(C44="", D44="", E44=""),
        AND(
            C44&lt;&gt;"", D44&lt;&gt;"", E44&lt;&gt;"",
            ISNUMBER(FIND("@", E44)),
            ISNUMBER(FIND(".", E44))
        )
    )
)</f>
        <v>1</v>
      </c>
    </row>
    <row r="45" spans="2:11" ht="31.5" customHeight="1">
      <c r="B45" s="7">
        <v>39</v>
      </c>
      <c r="C45" s="68"/>
      <c r="D45" s="68"/>
      <c r="E45" s="68"/>
      <c r="F45" s="70" t="s">
        <v>6</v>
      </c>
      <c r="G45" s="70" t="s">
        <v>6</v>
      </c>
      <c r="K45" s="37" t="b">
        <f>IF(変更申請書!$E$21=FALSE,
    TRUE,
    OR(
        AND(C45="", D45="", E45=""),
        AND(
            C45&lt;&gt;"", D45&lt;&gt;"", E45&lt;&gt;"",
            ISNUMBER(FIND("@", E45)),
            ISNUMBER(FIND(".", E45))
        )
    )
)</f>
        <v>1</v>
      </c>
    </row>
    <row r="46" spans="2:11" ht="31.5" customHeight="1">
      <c r="B46" s="7">
        <v>40</v>
      </c>
      <c r="C46" s="68"/>
      <c r="D46" s="68"/>
      <c r="E46" s="68"/>
      <c r="F46" s="70" t="s">
        <v>6</v>
      </c>
      <c r="G46" s="70" t="s">
        <v>6</v>
      </c>
      <c r="K46" s="37" t="b">
        <f>IF(変更申請書!$E$21=FALSE,
    TRUE,
    OR(
        AND(C46="", D46="", E46=""),
        AND(
            C46&lt;&gt;"", D46&lt;&gt;"", E46&lt;&gt;"",
            ISNUMBER(FIND("@", E46)),
            ISNUMBER(FIND(".", E46))
        )
    )
)</f>
        <v>1</v>
      </c>
    </row>
    <row r="47" spans="2:11" ht="31.5" customHeight="1">
      <c r="B47" s="7">
        <v>41</v>
      </c>
      <c r="C47" s="68"/>
      <c r="D47" s="68"/>
      <c r="E47" s="68"/>
      <c r="F47" s="70" t="s">
        <v>6</v>
      </c>
      <c r="G47" s="70" t="s">
        <v>6</v>
      </c>
      <c r="K47" s="37" t="b">
        <f>IF(変更申請書!$E$21=FALSE,
    TRUE,
    OR(
        AND(C47="", D47="", E47=""),
        AND(
            C47&lt;&gt;"", D47&lt;&gt;"", E47&lt;&gt;"",
            ISNUMBER(FIND("@", E47)),
            ISNUMBER(FIND(".", E47))
        )
    )
)</f>
        <v>1</v>
      </c>
    </row>
    <row r="48" spans="2:11" ht="31.5" customHeight="1">
      <c r="B48" s="7">
        <v>42</v>
      </c>
      <c r="C48" s="68"/>
      <c r="D48" s="68"/>
      <c r="E48" s="68"/>
      <c r="F48" s="70" t="s">
        <v>6</v>
      </c>
      <c r="G48" s="70" t="s">
        <v>6</v>
      </c>
      <c r="K48" s="37" t="b">
        <f>IF(変更申請書!$E$21=FALSE,
    TRUE,
    OR(
        AND(C48="", D48="", E48=""),
        AND(
            C48&lt;&gt;"", D48&lt;&gt;"", E48&lt;&gt;"",
            ISNUMBER(FIND("@", E48)),
            ISNUMBER(FIND(".", E48))
        )
    )
)</f>
        <v>1</v>
      </c>
    </row>
    <row r="49" spans="2:11" ht="31.5" customHeight="1">
      <c r="B49" s="7">
        <v>43</v>
      </c>
      <c r="C49" s="68"/>
      <c r="D49" s="68"/>
      <c r="E49" s="68"/>
      <c r="F49" s="70" t="s">
        <v>6</v>
      </c>
      <c r="G49" s="70" t="s">
        <v>6</v>
      </c>
      <c r="K49" s="37" t="b">
        <f>IF(変更申請書!$E$21=FALSE,
    TRUE,
    OR(
        AND(C49="", D49="", E49=""),
        AND(
            C49&lt;&gt;"", D49&lt;&gt;"", E49&lt;&gt;"",
            ISNUMBER(FIND("@", E49)),
            ISNUMBER(FIND(".", E49))
        )
    )
)</f>
        <v>1</v>
      </c>
    </row>
    <row r="50" spans="2:11" ht="31.5" customHeight="1">
      <c r="B50" s="7">
        <v>44</v>
      </c>
      <c r="C50" s="68"/>
      <c r="D50" s="68"/>
      <c r="E50" s="68"/>
      <c r="F50" s="70" t="s">
        <v>6</v>
      </c>
      <c r="G50" s="70" t="s">
        <v>6</v>
      </c>
      <c r="K50" s="37" t="b">
        <f>IF(変更申請書!$E$21=FALSE,
    TRUE,
    OR(
        AND(C50="", D50="", E50=""),
        AND(
            C50&lt;&gt;"", D50&lt;&gt;"", E50&lt;&gt;"",
            ISNUMBER(FIND("@", E50)),
            ISNUMBER(FIND(".", E50))
        )
    )
)</f>
        <v>1</v>
      </c>
    </row>
    <row r="51" spans="2:11" ht="31.5" customHeight="1">
      <c r="B51" s="7">
        <v>45</v>
      </c>
      <c r="C51" s="68"/>
      <c r="D51" s="68"/>
      <c r="E51" s="68"/>
      <c r="F51" s="70" t="s">
        <v>6</v>
      </c>
      <c r="G51" s="70" t="s">
        <v>6</v>
      </c>
      <c r="K51" s="37" t="b">
        <f>IF(変更申請書!$E$21=FALSE,
    TRUE,
    OR(
        AND(C51="", D51="", E51=""),
        AND(
            C51&lt;&gt;"", D51&lt;&gt;"", E51&lt;&gt;"",
            ISNUMBER(FIND("@", E51)),
            ISNUMBER(FIND(".", E51))
        )
    )
)</f>
        <v>1</v>
      </c>
    </row>
    <row r="52" spans="2:11" ht="31.5" customHeight="1">
      <c r="B52" s="7">
        <v>46</v>
      </c>
      <c r="C52" s="68"/>
      <c r="D52" s="68"/>
      <c r="E52" s="68"/>
      <c r="F52" s="70" t="s">
        <v>6</v>
      </c>
      <c r="G52" s="70" t="s">
        <v>6</v>
      </c>
      <c r="K52" s="37" t="b">
        <f>IF(変更申請書!$E$21=FALSE,
    TRUE,
    OR(
        AND(C52="", D52="", E52=""),
        AND(
            C52&lt;&gt;"", D52&lt;&gt;"", E52&lt;&gt;"",
            ISNUMBER(FIND("@", E52)),
            ISNUMBER(FIND(".", E52))
        )
    )
)</f>
        <v>1</v>
      </c>
    </row>
    <row r="53" spans="2:11" ht="31.5" customHeight="1">
      <c r="B53" s="7">
        <v>47</v>
      </c>
      <c r="C53" s="68"/>
      <c r="D53" s="68"/>
      <c r="E53" s="68"/>
      <c r="F53" s="70" t="s">
        <v>6</v>
      </c>
      <c r="G53" s="70" t="s">
        <v>6</v>
      </c>
      <c r="K53" s="37" t="b">
        <f>IF(変更申請書!$E$21=FALSE,
    TRUE,
    OR(
        AND(C53="", D53="", E53=""),
        AND(
            C53&lt;&gt;"", D53&lt;&gt;"", E53&lt;&gt;"",
            ISNUMBER(FIND("@", E53)),
            ISNUMBER(FIND(".", E53))
        )
    )
)</f>
        <v>1</v>
      </c>
    </row>
    <row r="54" spans="2:11" ht="31.5" customHeight="1">
      <c r="B54" s="7">
        <v>48</v>
      </c>
      <c r="C54" s="68"/>
      <c r="D54" s="68"/>
      <c r="E54" s="68"/>
      <c r="F54" s="70" t="s">
        <v>6</v>
      </c>
      <c r="G54" s="70" t="s">
        <v>6</v>
      </c>
      <c r="K54" s="37" t="b">
        <f>IF(変更申請書!$E$21=FALSE,
    TRUE,
    OR(
        AND(C54="", D54="", E54=""),
        AND(
            C54&lt;&gt;"", D54&lt;&gt;"", E54&lt;&gt;"",
            ISNUMBER(FIND("@", E54)),
            ISNUMBER(FIND(".", E54))
        )
    )
)</f>
        <v>1</v>
      </c>
    </row>
    <row r="55" spans="2:11" ht="31.5" customHeight="1">
      <c r="B55" s="7">
        <v>49</v>
      </c>
      <c r="C55" s="68"/>
      <c r="D55" s="68"/>
      <c r="E55" s="68"/>
      <c r="F55" s="70" t="s">
        <v>6</v>
      </c>
      <c r="G55" s="70" t="s">
        <v>6</v>
      </c>
      <c r="K55" s="37" t="b">
        <f>IF(変更申請書!$E$21=FALSE,
    TRUE,
    OR(
        AND(C55="", D55="", E55=""),
        AND(
            C55&lt;&gt;"", D55&lt;&gt;"", E55&lt;&gt;"",
            ISNUMBER(FIND("@", E55)),
            ISNUMBER(FIND(".", E55))
        )
    )
)</f>
        <v>1</v>
      </c>
    </row>
    <row r="56" spans="2:11" ht="31.5" customHeight="1">
      <c r="B56" s="7">
        <v>50</v>
      </c>
      <c r="C56" s="68"/>
      <c r="D56" s="68"/>
      <c r="E56" s="68"/>
      <c r="F56" s="70" t="s">
        <v>6</v>
      </c>
      <c r="G56" s="70" t="s">
        <v>6</v>
      </c>
      <c r="K56" s="37" t="b">
        <f>IF(変更申請書!$E$21=FALSE,
    TRUE,
    OR(
        AND(C56="", D56="", E56=""),
        AND(
            C56&lt;&gt;"", D56&lt;&gt;"", E56&lt;&gt;"",
            ISNUMBER(FIND("@", E56)),
            ISNUMBER(FIND(".", E56))
        )
    )
)</f>
        <v>1</v>
      </c>
    </row>
    <row r="57" spans="2:11">
      <c r="C57" s="2" t="s">
        <v>62</v>
      </c>
    </row>
  </sheetData>
  <sheetProtection sheet="1" objects="1" scenarios="1"/>
  <phoneticPr fontId="3"/>
  <conditionalFormatting sqref="K7:K56">
    <cfRule type="containsText" dxfId="0" priority="1" operator="containsText" text="FA">
      <formula>NOT(ISERROR(SEARCH("FA",K7)))</formula>
    </cfRule>
  </conditionalFormatting>
  <pageMargins left="0.51181102362204722" right="0.51181102362204722" top="0.55118110236220474" bottom="0.55118110236220474" header="0.31496062992125984" footer="0.31496062992125984"/>
  <pageSetup paperSize="9" scale="88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1CCBEDD-4E1A-4D48-9A7F-1DAC1D400BBD}">
            <xm:f>変更申請書!$E$21=FALSE</xm:f>
            <x14:dxf>
              <font>
                <color theme="2"/>
              </font>
              <fill>
                <patternFill>
                  <bgColor theme="2"/>
                </patternFill>
              </fill>
            </x14:dxf>
          </x14:cfRule>
          <xm:sqref>B7:G56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142228-7F66-4A1A-8038-98A98CE4E9C9}">
          <x14:formula1>
            <xm:f>リスト!$B$2:$B$3</xm:f>
          </x14:formula1>
          <xm:sqref>F7:G56</xm:sqref>
        </x14:dataValidation>
        <x14:dataValidation type="list" allowBlank="1" showInputMessage="1" showErrorMessage="1" xr:uid="{5E6138E3-9F20-4FA8-B830-7F6B7838FB7E}">
          <x14:formula1>
            <xm:f>リスト!$H$2:$H$5</xm:f>
          </x14:formula1>
          <xm:sqref>C7:C56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E779-6B55-4537-9E00-71A1D2CBCE5F}">
  <sheetPr codeName="Sheet4"/>
  <dimension ref="A1:J10"/>
  <sheetViews>
    <sheetView workbookViewId="0"/>
  </sheetViews>
  <sheetFormatPr defaultRowHeight="18.75"/>
  <cols>
    <col min="1" max="1" width="17.25" bestFit="1" customWidth="1"/>
    <col min="3" max="3" width="48.5" bestFit="1" customWidth="1"/>
    <col min="4" max="7" width="9.75" customWidth="1"/>
    <col min="8" max="10" width="29.25" bestFit="1" customWidth="1"/>
  </cols>
  <sheetData>
    <row r="1" spans="1:10">
      <c r="A1" t="s">
        <v>19</v>
      </c>
      <c r="B1" t="s">
        <v>4</v>
      </c>
      <c r="C1" s="6" t="s">
        <v>8</v>
      </c>
      <c r="D1" s="6" t="s">
        <v>65</v>
      </c>
      <c r="E1" s="6" t="s">
        <v>66</v>
      </c>
      <c r="F1" s="6" t="s">
        <v>67</v>
      </c>
      <c r="G1" s="6" t="s">
        <v>68</v>
      </c>
      <c r="H1" t="s">
        <v>22</v>
      </c>
      <c r="I1" t="s">
        <v>23</v>
      </c>
    </row>
    <row r="2" spans="1:10">
      <c r="A2" t="s">
        <v>1</v>
      </c>
      <c r="B2" t="s">
        <v>7</v>
      </c>
      <c r="C2" s="6"/>
      <c r="D2" s="6" t="s">
        <v>69</v>
      </c>
      <c r="E2" s="6" t="s">
        <v>70</v>
      </c>
      <c r="F2" s="6" t="s">
        <v>71</v>
      </c>
      <c r="G2" s="6" t="s">
        <v>72</v>
      </c>
      <c r="H2" s="6" t="s">
        <v>25</v>
      </c>
      <c r="I2" s="6" t="s">
        <v>63</v>
      </c>
    </row>
    <row r="3" spans="1:10">
      <c r="A3" t="s">
        <v>0</v>
      </c>
      <c r="B3" t="s">
        <v>5</v>
      </c>
      <c r="C3" s="6" t="s">
        <v>9</v>
      </c>
      <c r="D3" s="6" t="s">
        <v>73</v>
      </c>
      <c r="E3" s="6"/>
      <c r="F3" s="6"/>
      <c r="G3" s="6" t="s">
        <v>74</v>
      </c>
      <c r="H3" s="6" t="s">
        <v>18</v>
      </c>
      <c r="I3" s="6" t="s">
        <v>64</v>
      </c>
    </row>
    <row r="4" spans="1:10">
      <c r="C4" s="6" t="s">
        <v>10</v>
      </c>
      <c r="D4" s="6" t="s">
        <v>75</v>
      </c>
      <c r="E4" s="6"/>
      <c r="F4" s="6"/>
      <c r="G4" s="6" t="s">
        <v>76</v>
      </c>
      <c r="H4" s="6" t="s">
        <v>24</v>
      </c>
      <c r="I4" s="6"/>
    </row>
    <row r="5" spans="1:10">
      <c r="C5" s="6" t="s">
        <v>11</v>
      </c>
      <c r="D5" s="6"/>
      <c r="E5" s="6"/>
      <c r="F5" s="6"/>
      <c r="G5" s="6"/>
      <c r="H5" s="6"/>
      <c r="J5" s="6"/>
    </row>
    <row r="6" spans="1:10">
      <c r="C6" s="6" t="s">
        <v>12</v>
      </c>
      <c r="D6" s="6"/>
      <c r="E6" s="6"/>
      <c r="F6" s="6"/>
      <c r="G6" s="6"/>
      <c r="H6" s="6"/>
    </row>
    <row r="7" spans="1:10">
      <c r="C7" s="6" t="s">
        <v>13</v>
      </c>
      <c r="D7" s="6"/>
      <c r="E7" s="6"/>
      <c r="F7" s="6"/>
      <c r="G7" s="6"/>
      <c r="H7" s="6"/>
    </row>
    <row r="8" spans="1:10">
      <c r="C8" s="6" t="s">
        <v>14</v>
      </c>
      <c r="D8" s="6"/>
      <c r="E8" s="6"/>
      <c r="F8" s="6"/>
      <c r="G8" s="6"/>
    </row>
    <row r="9" spans="1:10">
      <c r="C9" s="6" t="s">
        <v>15</v>
      </c>
      <c r="D9" s="6"/>
      <c r="E9" s="6"/>
      <c r="F9" s="6"/>
      <c r="G9" s="6"/>
    </row>
    <row r="10" spans="1:10">
      <c r="C10" s="6" t="s">
        <v>16</v>
      </c>
      <c r="D10" s="6"/>
      <c r="E10" s="6"/>
      <c r="F10" s="6"/>
      <c r="G10" s="6"/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変更申請書</vt:lpstr>
      <vt:lpstr>テナント関連情報1（変更単独）</vt:lpstr>
      <vt:lpstr>テナント関連情報2（変更単独）</vt:lpstr>
      <vt:lpstr>リスト</vt:lpstr>
      <vt:lpstr>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2024-12-16T04:41:55Z</dcterms:created>
  <dcterms:modified xsi:type="dcterms:W3CDTF">2026-03-13T06:59:20Z</dcterms:modified>
</cp:coreProperties>
</file>